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6608" windowHeight="6540" activeTab="1"/>
  </bookViews>
  <sheets>
    <sheet name="Final Fin. Report" sheetId="1" r:id="rId1"/>
    <sheet name="Summary of Estimated Costs" sheetId="2" r:id="rId2"/>
    <sheet name="Summary of Est. Costs" sheetId="3" r:id="rId3"/>
  </sheets>
  <externalReferences>
    <externalReference r:id="rId6"/>
  </externalReferences>
  <definedNames>
    <definedName name="_xlnm.Print_Area" localSheetId="0">'Final Fin. Report'!$A$1:$R$64</definedName>
    <definedName name="total_cost">'[1]Worksheet 1 Project budget'!$E$56</definedName>
    <definedName name="total_cost_y1">'[1]Worksheet 1 Project budget'!$I$56</definedName>
  </definedNames>
  <calcPr fullCalcOnLoad="1"/>
</workbook>
</file>

<file path=xl/sharedStrings.xml><?xml version="1.0" encoding="utf-8"?>
<sst xmlns="http://schemas.openxmlformats.org/spreadsheetml/2006/main" count="195" uniqueCount="142">
  <si>
    <t xml:space="preserve"> </t>
  </si>
  <si>
    <t>Expenditures</t>
  </si>
  <si>
    <t>Unit</t>
  </si>
  <si>
    <t># Units</t>
  </si>
  <si>
    <t>Total Cost
(in EUR)</t>
  </si>
  <si>
    <t>1. Human Resources</t>
  </si>
  <si>
    <t>2. Travel</t>
  </si>
  <si>
    <t>2.1. International travel</t>
  </si>
  <si>
    <t>3. Equipment and supplies</t>
  </si>
  <si>
    <t>4. Local office</t>
  </si>
  <si>
    <t>5. Other costs, services</t>
  </si>
  <si>
    <t xml:space="preserve">11. Total eligible costs (9+10) </t>
  </si>
  <si>
    <r>
      <t>12. - Taxes</t>
    </r>
    <r>
      <rPr>
        <vertAlign val="superscript"/>
        <sz val="10"/>
        <rFont val="Arial"/>
        <family val="2"/>
      </rPr>
      <t xml:space="preserve">
</t>
    </r>
    <r>
      <rPr>
        <sz val="10"/>
        <rFont val="Arial"/>
        <family val="2"/>
      </rPr>
      <t xml:space="preserve">      - Contributions in kind</t>
    </r>
  </si>
  <si>
    <t>(a)</t>
  </si>
  <si>
    <t>(b)</t>
  </si>
  <si>
    <t xml:space="preserve">7.  Subtotal direct eligible costs of the Action (1-6) </t>
  </si>
  <si>
    <t>Cumulated costs (before current report) (in EUR)</t>
  </si>
  <si>
    <t>Cumulated costs (from start of implementation to present report included) (in EUR)</t>
  </si>
  <si>
    <t>(c)=a*b</t>
  </si>
  <si>
    <t>(d)</t>
  </si>
  <si>
    <t>(f)=c+d</t>
  </si>
  <si>
    <t>13. Total accepted costs of the action (11+12)</t>
  </si>
  <si>
    <t>In absolute value in EUR</t>
  </si>
  <si>
    <t>In %</t>
  </si>
  <si>
    <t>Explanation for all variations</t>
  </si>
  <si>
    <t>Unit value
(in EUR)</t>
  </si>
  <si>
    <t>9. Total eligible costs of the Action (7+ 8)</t>
  </si>
  <si>
    <t>8. Indirect costs (maximum 7% of  7, subtotal of direct eligible costs of the Action)</t>
  </si>
  <si>
    <t>Contract No DEVPOL/2014/355-113</t>
  </si>
  <si>
    <t>Regional/subregional workshop (Africa)-10 working days Administrative/Support  consultant fee</t>
  </si>
  <si>
    <t>Daily</t>
  </si>
  <si>
    <t>Regional/subregional workshop (Africa)-15 working days technical consultant fee</t>
  </si>
  <si>
    <t>DSA</t>
  </si>
  <si>
    <t>On-site support to regional/sub regional workshop (Africa) staff and consultant for 5 working days+travel and communication staff for 3 days+travel</t>
  </si>
  <si>
    <t>Regional/subregional workshop (Africa-TBC) -DSA for 60 participants (3 days+travel day)-Addis Ababa DSA rates of E 157/day</t>
  </si>
  <si>
    <t>Subtotal Human Resources- Result 1.1</t>
  </si>
  <si>
    <t>Result 1.1-Africa Regional Monitoring Workshop</t>
  </si>
  <si>
    <t>Per Flight</t>
  </si>
  <si>
    <t>Local transportation provided for participants in country</t>
  </si>
  <si>
    <t>Subtotal Travel- Result 1.1</t>
  </si>
  <si>
    <t xml:space="preserve">Regional/subregional workshop (Africa-TBC) Travel for 60 participants </t>
  </si>
  <si>
    <t>Banner for the workshop</t>
  </si>
  <si>
    <t>Subtotal Equipment and supplies- Result 1.1</t>
  </si>
  <si>
    <t xml:space="preserve">2.2 Local transportation </t>
  </si>
  <si>
    <t>Per participant</t>
  </si>
  <si>
    <t>Regional/subregional workshop (Africa-TBC) Facility/Venue Rental</t>
  </si>
  <si>
    <t>On-site support to regional monitoring workshop regional staff, support consultant and communication staff</t>
  </si>
  <si>
    <t>5.5 Translation, interpreters- for Regional/Sub-regional Workshop (Africa-TBC) 3 interpreters at 3 days</t>
  </si>
  <si>
    <t>Per day</t>
  </si>
  <si>
    <t>10. provision of contingency reserve ( maximum 5% of 7, subtotal of dirct eligible costst of the Action</t>
  </si>
  <si>
    <t>Subtotal Human Resources- Result 1.2</t>
  </si>
  <si>
    <t>Result 1.2-Broader and strenthened country participation to the Asia-Pacific workshop on Development  Effectiveness</t>
  </si>
  <si>
    <t xml:space="preserve"> Asia-Pacific workshop- ( Manilla March 2015)- DSA for 30 Participants (3 days+travel day)-Manila DSA rates od Euro 187/day</t>
  </si>
  <si>
    <t xml:space="preserve"> Asia-Pacific workshop- (Manilla March 2015)- travel for 30 Participants </t>
  </si>
  <si>
    <t xml:space="preserve">Per Flight </t>
  </si>
  <si>
    <t>Subtotal Travel- Result 1.2</t>
  </si>
  <si>
    <t>Sub-Total -Result 1.2-Broader and strenthened country participation to the Asia-Pacific workshop on Development  Effectiveness</t>
  </si>
  <si>
    <t>Sub-Total  Result 1.1- Africa Regional Monitoring Workshop</t>
  </si>
  <si>
    <t>Result 1.3- Country Pilots</t>
  </si>
  <si>
    <t>Subtotal Human Resources- Result 1.3</t>
  </si>
  <si>
    <t>Subtotal Travel- Result 1.3</t>
  </si>
  <si>
    <t>Subtotal Other costs, services- Result 1.3</t>
  </si>
  <si>
    <t>Sub-Total -Result 1.3-Country Pilots</t>
  </si>
  <si>
    <t>5.1 Publications (preparation of country pilots leaflet)</t>
  </si>
  <si>
    <t>Country Pilot 1-cote d'Ivore- 15 working days+ weekends and travel</t>
  </si>
  <si>
    <t>Country Pilot 2-Asian Country (TBC) (travel to/from HQ)</t>
  </si>
  <si>
    <t>Variations in comparison with initial budget</t>
  </si>
  <si>
    <t>DSA for Addis Ababa in November 2015 was 167 EUR. Participants were 63</t>
  </si>
  <si>
    <t xml:space="preserve">Participants were 63 </t>
  </si>
  <si>
    <t>Participants were 32</t>
  </si>
  <si>
    <t>DSA for Manila in March 2015 was 189 EUR. Participants were 32</t>
  </si>
  <si>
    <t>flights of 2 consultants</t>
  </si>
  <si>
    <t>The mission did not took place. Th resources were reprogrammed  for consutnacy in consultation with EU expert. One consultans was hired for 15 days with dayly rate 323 EUR per day</t>
  </si>
  <si>
    <t>No flight took place. See the comment above</t>
  </si>
  <si>
    <t>Expected sources of funding &amp; summary of estimated costs</t>
  </si>
  <si>
    <t>Amount</t>
  </si>
  <si>
    <t xml:space="preserve">Percentage </t>
  </si>
  <si>
    <t xml:space="preserve">EUR
</t>
  </si>
  <si>
    <t>%</t>
  </si>
  <si>
    <t>Expected Sources of Funding</t>
  </si>
  <si>
    <t>EU/EDF contribution sought in this application (A)</t>
  </si>
  <si>
    <t>Other contributions (other Donors etc)</t>
  </si>
  <si>
    <t>Name</t>
  </si>
  <si>
    <t>Conditions</t>
  </si>
  <si>
    <t xml:space="preserve">Revenue from the Action </t>
  </si>
  <si>
    <t xml:space="preserve">To be inserted if applicable and allowed by the guidelines: </t>
  </si>
  <si>
    <t>In-kind contribution</t>
  </si>
  <si>
    <t>Expected Total contributions ( required funding)</t>
  </si>
  <si>
    <t>Estimated Total Costs (B)</t>
  </si>
  <si>
    <t>EU/EDF contribution expressed as a prcentage of total costs (A/Bx 100)</t>
  </si>
  <si>
    <t>Signed</t>
  </si>
  <si>
    <t>______________________________</t>
  </si>
  <si>
    <t>United States</t>
  </si>
  <si>
    <t>Netherlands</t>
  </si>
  <si>
    <t>Norway</t>
  </si>
  <si>
    <t>Korea</t>
  </si>
  <si>
    <t>Mexico</t>
  </si>
  <si>
    <t>Canada</t>
  </si>
  <si>
    <t>Austria</t>
  </si>
  <si>
    <t>Denmark</t>
  </si>
  <si>
    <t>Finland</t>
  </si>
  <si>
    <t>Germany</t>
  </si>
  <si>
    <t>Japan</t>
  </si>
  <si>
    <t>UK</t>
  </si>
  <si>
    <t>Switzerland</t>
  </si>
  <si>
    <t>Italy</t>
  </si>
  <si>
    <t>Slovak Republic</t>
  </si>
  <si>
    <t>Ireland</t>
  </si>
  <si>
    <t>Australia</t>
  </si>
  <si>
    <t>Spain</t>
  </si>
  <si>
    <t>France</t>
  </si>
  <si>
    <t>Daily fee for admin/support cons. was 150 USD (121 EUR)</t>
  </si>
  <si>
    <t>Final financial report:                                        period (24/12/2014-31/03/2016)</t>
  </si>
  <si>
    <t>Implementation period of the contract (24/12/2014-31/03/2016)</t>
  </si>
  <si>
    <t>Expenditure incurred in EUR</t>
  </si>
  <si>
    <t>Total EU contribution:</t>
  </si>
  <si>
    <t>Pre-financing payment:</t>
  </si>
  <si>
    <t>Total expenditures:</t>
  </si>
  <si>
    <t>Balance of the final amount of the grant:</t>
  </si>
  <si>
    <t>DSA for Cote d' Ivore was 161 EUR in March 2016  and two consultants woked for one week</t>
  </si>
  <si>
    <t>DSA for Myanmar was  156 EUR in October 2016 one consultant worked for one week instead of two consultants</t>
  </si>
  <si>
    <t xml:space="preserve">Subtotal Local office Result </t>
  </si>
  <si>
    <t xml:space="preserve">Subtotal Other costs, services- Result </t>
  </si>
  <si>
    <t>Country Pilot 2-Asian Country (Myamar)- 15 working days+ weekends and travel</t>
  </si>
  <si>
    <t>Country Pilot 1-Cote d'Ivore (travel to/from HQ)</t>
  </si>
  <si>
    <t>Country Pilot 3-Gambia- 15 working days+ weekends and travel</t>
  </si>
  <si>
    <t>Country Pilot 3-Gambia(travel to/from HQ)</t>
  </si>
  <si>
    <t>Unit value
(in USD)</t>
  </si>
  <si>
    <t>Total Cost
(in USD)</t>
  </si>
  <si>
    <t>Cumulated costs (before current report) (in USD)</t>
  </si>
  <si>
    <t>Cumulated costs (from start of implementation to present report included) (in USD)</t>
  </si>
  <si>
    <t>Expenditure incurred in USD*</t>
  </si>
  <si>
    <t>EUR</t>
  </si>
  <si>
    <t>To be reimbursed by EU</t>
  </si>
  <si>
    <t>Of the EUR 199,675 presented above, EUR 199,675 corresponds to eligible expenses and there are no legal commitments currently in force between UNDP and a third.</t>
  </si>
  <si>
    <t>Budget as per contract in EUR</t>
  </si>
  <si>
    <r>
      <t>*Exchange rate, as per United Nations Operational Rates of Exchange (UNORE), of  23/12/2014 was used</t>
    </r>
    <r>
      <rPr>
        <u val="single"/>
        <sz val="10"/>
        <rFont val="Arial"/>
        <family val="2"/>
      </rPr>
      <t xml:space="preserve"> </t>
    </r>
    <r>
      <rPr>
        <b/>
        <u val="single"/>
        <sz val="10"/>
        <rFont val="Arial"/>
        <family val="2"/>
      </rPr>
      <t>0.807</t>
    </r>
  </si>
  <si>
    <t>UNDP-OECD Joint Support Team</t>
  </si>
  <si>
    <t>SDC</t>
  </si>
  <si>
    <t>DFID</t>
  </si>
  <si>
    <t>USAID</t>
  </si>
  <si>
    <t>Ntherlands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</si>
</sst>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 &quot;FB&quot;;\-#,##0\ &quot;FB&quot;"/>
    <numFmt numFmtId="195" formatCode="#,##0\ &quot;FB&quot;;[Red]\-#,##0\ &quot;FB&quot;"/>
    <numFmt numFmtId="196" formatCode="#,##0.00\ &quot;FB&quot;;\-#,##0.00\ &quot;FB&quot;"/>
    <numFmt numFmtId="197" formatCode="#,##0.00\ &quot;FB&quot;;[Red]\-#,##0.00\ &quot;FB&quot;"/>
    <numFmt numFmtId="198" formatCode="_-* #,##0\ &quot;FB&quot;_-;\-* #,##0\ &quot;FB&quot;_-;_-* &quot;-&quot;\ &quot;FB&quot;_-;_-@_-"/>
    <numFmt numFmtId="199" formatCode="_-* #,##0\ _F_B_-;\-* #,##0\ _F_B_-;_-* &quot;-&quot;\ _F_B_-;_-@_-"/>
    <numFmt numFmtId="200" formatCode="_-* #,##0.00\ &quot;FB&quot;_-;\-* #,##0.00\ &quot;FB&quot;_-;_-* &quot;-&quot;??\ &quot;FB&quot;_-;_-@_-"/>
    <numFmt numFmtId="201" formatCode="_-* #,##0.00\ _F_B_-;\-* #,##0.00\ _F_B_-;_-* &quot;-&quot;??\ _F_B_-;_-@_-"/>
    <numFmt numFmtId="202" formatCode="#,##0.000"/>
    <numFmt numFmtId="203" formatCode="#,##0.0000"/>
    <numFmt numFmtId="204" formatCode="#,##0.00000"/>
    <numFmt numFmtId="205" formatCode="#,##0.000000"/>
    <numFmt numFmtId="206" formatCode="#,##0.0"/>
    <numFmt numFmtId="207" formatCode="#,##0.0000000"/>
    <numFmt numFmtId="208" formatCode="0.000"/>
    <numFmt numFmtId="209" formatCode="0.0"/>
    <numFmt numFmtId="210" formatCode="0.000000"/>
    <numFmt numFmtId="211" formatCode="0.00000"/>
    <numFmt numFmtId="212" formatCode="0.0000"/>
    <numFmt numFmtId="213" formatCode="0.0000000"/>
    <numFmt numFmtId="214" formatCode="#,##0\ &quot;kr&quot;;\-#,##0\ &quot;kr&quot;"/>
    <numFmt numFmtId="215" formatCode="#,##0\ &quot;kr&quot;;[Red]\-#,##0\ &quot;kr&quot;"/>
    <numFmt numFmtId="216" formatCode="#,##0.00\ &quot;kr&quot;;\-#,##0.00\ &quot;kr&quot;"/>
    <numFmt numFmtId="217" formatCode="#,##0.00\ &quot;kr&quot;;[Red]\-#,##0.00\ &quot;kr&quot;"/>
    <numFmt numFmtId="218" formatCode="_-* #,##0\ &quot;kr&quot;_-;\-* #,##0\ &quot;kr&quot;_-;_-* &quot;-&quot;\ &quot;kr&quot;_-;_-@_-"/>
    <numFmt numFmtId="219" formatCode="_-* #,##0\ _k_r_-;\-* #,##0\ _k_r_-;_-* &quot;-&quot;\ _k_r_-;_-@_-"/>
    <numFmt numFmtId="220" formatCode="_-* #,##0.00\ &quot;kr&quot;_-;\-* #,##0.00\ &quot;kr&quot;_-;_-* &quot;-&quot;??\ &quot;kr&quot;_-;_-@_-"/>
    <numFmt numFmtId="221" formatCode="_-* #,##0.00\ _k_r_-;\-* #,##0.00\ _k_r_-;_-* &quot;-&quot;??\ _k_r_-;_-@_-"/>
    <numFmt numFmtId="222" formatCode="0.0%"/>
    <numFmt numFmtId="223" formatCode="&quot;Yes&quot;;&quot;Yes&quot;;&quot;No&quot;"/>
    <numFmt numFmtId="224" formatCode="&quot;True&quot;;&quot;True&quot;;&quot;False&quot;"/>
    <numFmt numFmtId="225" formatCode="&quot;On&quot;;&quot;On&quot;;&quot;Off&quot;"/>
    <numFmt numFmtId="226" formatCode="[$€-2]\ #,##0.00_);[Red]\([$€-2]\ #,##0.00\)"/>
  </numFmts>
  <fonts count="41">
    <font>
      <sz val="10"/>
      <name val="Arial"/>
      <family val="0"/>
    </font>
    <font>
      <b/>
      <sz val="10"/>
      <name val="Arial"/>
      <family val="2"/>
    </font>
    <font>
      <b/>
      <sz val="10"/>
      <color indexed="10"/>
      <name val="Arial"/>
      <family val="2"/>
    </font>
    <font>
      <b/>
      <i/>
      <sz val="10"/>
      <name val="Arial"/>
      <family val="2"/>
    </font>
    <font>
      <i/>
      <sz val="10"/>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vertAlign val="superscript"/>
      <sz val="10"/>
      <name val="Arial"/>
      <family val="2"/>
    </font>
    <font>
      <b/>
      <sz val="11"/>
      <name val="Arial"/>
      <family val="2"/>
    </font>
    <font>
      <i/>
      <sz val="11"/>
      <name val="Arial"/>
      <family val="2"/>
    </font>
    <font>
      <sz val="11"/>
      <name val="Arial"/>
      <family val="2"/>
    </font>
    <font>
      <b/>
      <i/>
      <sz val="11"/>
      <name val="Arial"/>
      <family val="2"/>
    </font>
    <font>
      <sz val="11"/>
      <color indexed="8"/>
      <name val="Arial"/>
      <family val="2"/>
    </font>
    <font>
      <sz val="11"/>
      <color indexed="10"/>
      <name val="Arial"/>
      <family val="2"/>
    </font>
    <font>
      <i/>
      <sz val="11"/>
      <color indexed="10"/>
      <name val="Arial"/>
      <family val="2"/>
    </font>
    <font>
      <u val="single"/>
      <sz val="10"/>
      <name val="Arial"/>
      <family val="2"/>
    </font>
    <font>
      <b/>
      <u val="single"/>
      <sz val="10"/>
      <name val="Arial"/>
      <family val="2"/>
    </font>
    <font>
      <sz val="10"/>
      <color indexed="8"/>
      <name val="Arial"/>
      <family val="2"/>
    </font>
    <font>
      <b/>
      <sz val="10"/>
      <color indexed="8"/>
      <name val="Arial"/>
      <family val="2"/>
    </font>
    <font>
      <sz val="10"/>
      <color rgb="FFFF0000"/>
      <name val="Arial"/>
      <family val="2"/>
    </font>
    <font>
      <sz val="10"/>
      <color theme="1"/>
      <name val="Arial"/>
      <family val="2"/>
    </font>
    <font>
      <b/>
      <sz val="10"/>
      <color theme="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theme="1" tint="0.34999001026153564"/>
        <bgColor indexed="64"/>
      </patternFill>
    </fill>
    <fill>
      <patternFill patternType="solid">
        <fgColor rgb="FFFFFF00"/>
        <bgColor indexed="64"/>
      </patternFill>
    </fill>
    <fill>
      <patternFill patternType="solid">
        <fgColor theme="8" tint="0.5999900102615356"/>
        <bgColor indexed="64"/>
      </patternFill>
    </fill>
    <fill>
      <patternFill patternType="solid">
        <fgColor indexed="9"/>
        <bgColor indexed="64"/>
      </patternFill>
    </fill>
    <fill>
      <patternFill patternType="solid">
        <fgColor theme="8" tint="0.39998000860214233"/>
        <bgColor indexed="64"/>
      </patternFill>
    </fill>
    <fill>
      <patternFill patternType="solid">
        <fgColor theme="5" tint="0.7999799847602844"/>
        <bgColor indexed="64"/>
      </patternFill>
    </fill>
    <fill>
      <patternFill patternType="solid">
        <fgColor theme="1" tint="0.24998000264167786"/>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double"/>
      <right style="double"/>
      <top>
        <color indexed="63"/>
      </top>
      <bottom>
        <color indexed="63"/>
      </bottom>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medium"/>
    </border>
    <border>
      <left>
        <color indexed="63"/>
      </left>
      <right style="thin"/>
      <top>
        <color indexed="63"/>
      </top>
      <bottom style="thin"/>
    </border>
    <border>
      <left>
        <color indexed="63"/>
      </left>
      <right style="double"/>
      <top style="thin"/>
      <bottom style="thin"/>
    </border>
    <border>
      <left style="double"/>
      <right>
        <color indexed="63"/>
      </right>
      <top style="thin"/>
      <bottom style="thin"/>
    </border>
    <border>
      <left style="double"/>
      <right style="double"/>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color indexed="63"/>
      </bottom>
    </border>
    <border>
      <left style="medium"/>
      <right style="thin"/>
      <top>
        <color indexed="63"/>
      </top>
      <bottom style="medium"/>
    </border>
    <border>
      <left style="medium"/>
      <right>
        <color indexed="63"/>
      </right>
      <top>
        <color indexed="63"/>
      </top>
      <bottom style="medium"/>
    </border>
    <border>
      <left style="medium"/>
      <right style="thin"/>
      <top>
        <color indexed="63"/>
      </top>
      <bottom style="thin"/>
    </border>
    <border>
      <left style="thin"/>
      <right style="thin"/>
      <top>
        <color indexed="63"/>
      </top>
      <bottom style="medium"/>
    </border>
    <border>
      <left>
        <color indexed="63"/>
      </left>
      <right>
        <color indexed="63"/>
      </right>
      <top style="thin"/>
      <bottom style="medium"/>
    </border>
    <border>
      <left style="double"/>
      <right style="thin"/>
      <top style="thin"/>
      <bottom style="thin"/>
    </border>
    <border>
      <left style="thin">
        <color indexed="39"/>
      </left>
      <right style="thin"/>
      <top style="thin"/>
      <bottom style="thin"/>
    </border>
    <border>
      <left>
        <color indexed="63"/>
      </left>
      <right style="thin"/>
      <top style="thin"/>
      <bottom style="thin"/>
    </border>
    <border>
      <left>
        <color indexed="63"/>
      </left>
      <right style="thin"/>
      <top>
        <color indexed="63"/>
      </top>
      <bottom style="medium"/>
    </border>
    <border>
      <left style="thin">
        <color indexed="39"/>
      </left>
      <right style="thin"/>
      <top>
        <color indexed="63"/>
      </top>
      <bottom style="medium"/>
    </border>
    <border>
      <left>
        <color indexed="63"/>
      </left>
      <right style="thin"/>
      <top style="medium"/>
      <bottom style="medium"/>
    </border>
    <border>
      <left style="double"/>
      <right style="thin"/>
      <top style="medium"/>
      <bottom style="medium"/>
    </border>
    <border>
      <left style="thin">
        <color indexed="39"/>
      </left>
      <right style="thin"/>
      <top style="medium"/>
      <bottom style="medium"/>
    </border>
    <border>
      <left style="thin"/>
      <right style="thin"/>
      <top style="medium"/>
      <bottom style="medium"/>
    </border>
    <border>
      <left style="thin"/>
      <right style="thin"/>
      <top style="thin"/>
      <bottom style="medium"/>
    </border>
    <border>
      <left>
        <color indexed="63"/>
      </left>
      <right style="double"/>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medium"/>
      <top style="medium"/>
      <bottom style="medium"/>
    </border>
    <border>
      <left style="medium"/>
      <right style="medium"/>
      <top style="medium"/>
      <bottom style="medium"/>
    </border>
    <border>
      <left>
        <color indexed="63"/>
      </left>
      <right style="medium"/>
      <top>
        <color indexed="63"/>
      </top>
      <bottom>
        <color indexed="63"/>
      </bottom>
    </border>
    <border>
      <left style="double"/>
      <right style="double"/>
      <top style="double"/>
      <bottom style="thin"/>
    </border>
    <border>
      <left style="double"/>
      <right style="double"/>
      <top style="thin"/>
      <bottom style="thin"/>
    </border>
    <border>
      <left style="double"/>
      <right style="double"/>
      <top style="medium"/>
      <bottom style="medium"/>
    </border>
    <border>
      <left style="double"/>
      <right style="thin"/>
      <top>
        <color indexed="63"/>
      </top>
      <bottom style="medium"/>
    </border>
    <border>
      <left style="double"/>
      <right style="double"/>
      <top style="medium"/>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7" borderId="1" applyNumberFormat="0" applyAlignment="0" applyProtection="0"/>
    <xf numFmtId="0" fontId="10" fillId="2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1" borderId="0" applyNumberFormat="0" applyBorder="0" applyAlignment="0" applyProtection="0"/>
    <xf numFmtId="0" fontId="0" fillId="0" borderId="0">
      <alignment/>
      <protection/>
    </xf>
    <xf numFmtId="0" fontId="6" fillId="0" borderId="0">
      <alignment/>
      <protection/>
    </xf>
    <xf numFmtId="0" fontId="6" fillId="22" borderId="7" applyNumberFormat="0" applyFont="0" applyAlignment="0" applyProtection="0"/>
    <xf numFmtId="0" fontId="21" fillId="7"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320">
    <xf numFmtId="0" fontId="0" fillId="0" borderId="0" xfId="0" applyAlignment="1">
      <alignment/>
    </xf>
    <xf numFmtId="0" fontId="1" fillId="0" borderId="10" xfId="0" applyFont="1" applyBorder="1" applyAlignment="1">
      <alignment wrapText="1"/>
    </xf>
    <xf numFmtId="0" fontId="1" fillId="0" borderId="11" xfId="0" applyFont="1" applyBorder="1" applyAlignment="1">
      <alignment horizontal="center"/>
    </xf>
    <xf numFmtId="0" fontId="0" fillId="0" borderId="10" xfId="0" applyFont="1" applyBorder="1" applyAlignment="1">
      <alignment wrapText="1"/>
    </xf>
    <xf numFmtId="0" fontId="0" fillId="0" borderId="11" xfId="0" applyFont="1" applyBorder="1" applyAlignment="1">
      <alignment horizontal="center"/>
    </xf>
    <xf numFmtId="0" fontId="3" fillId="7" borderId="10" xfId="0" applyFont="1" applyFill="1" applyBorder="1" applyAlignment="1">
      <alignment wrapText="1"/>
    </xf>
    <xf numFmtId="0" fontId="3" fillId="7" borderId="11" xfId="0" applyFont="1" applyFill="1" applyBorder="1" applyAlignment="1">
      <alignment horizontal="center"/>
    </xf>
    <xf numFmtId="0" fontId="4" fillId="7" borderId="11" xfId="0" applyFont="1" applyFill="1" applyBorder="1" applyAlignment="1">
      <alignment horizontal="center"/>
    </xf>
    <xf numFmtId="0" fontId="1" fillId="7" borderId="12" xfId="0" applyFont="1" applyFill="1" applyBorder="1" applyAlignment="1">
      <alignment wrapText="1"/>
    </xf>
    <xf numFmtId="0" fontId="3" fillId="7" borderId="13" xfId="0" applyFont="1" applyFill="1" applyBorder="1" applyAlignment="1">
      <alignment horizontal="center"/>
    </xf>
    <xf numFmtId="0" fontId="0" fillId="0" borderId="0" xfId="0" applyFont="1" applyBorder="1" applyAlignment="1">
      <alignment/>
    </xf>
    <xf numFmtId="4" fontId="0" fillId="0" borderId="0" xfId="0" applyNumberFormat="1" applyFont="1" applyBorder="1" applyAlignment="1">
      <alignment/>
    </xf>
    <xf numFmtId="0" fontId="0" fillId="0" borderId="0" xfId="0" applyFont="1" applyBorder="1" applyAlignment="1">
      <alignment wrapText="1"/>
    </xf>
    <xf numFmtId="4" fontId="1" fillId="0" borderId="0" xfId="0" applyNumberFormat="1" applyFont="1" applyBorder="1" applyAlignment="1">
      <alignment/>
    </xf>
    <xf numFmtId="0" fontId="0" fillId="0" borderId="0" xfId="0" applyFont="1" applyBorder="1" applyAlignment="1">
      <alignment vertical="top"/>
    </xf>
    <xf numFmtId="4" fontId="1" fillId="7" borderId="14" xfId="0" applyNumberFormat="1" applyFont="1" applyFill="1" applyBorder="1" applyAlignment="1">
      <alignment horizontal="center" vertical="center" wrapText="1"/>
    </xf>
    <xf numFmtId="0" fontId="0" fillId="0" borderId="0" xfId="0" applyFont="1" applyFill="1" applyBorder="1" applyAlignment="1">
      <alignment vertical="center" wrapText="1"/>
    </xf>
    <xf numFmtId="4" fontId="1" fillId="7" borderId="15" xfId="0" applyNumberFormat="1" applyFont="1" applyFill="1" applyBorder="1" applyAlignment="1">
      <alignment horizontal="center" vertical="center" wrapText="1"/>
    </xf>
    <xf numFmtId="0" fontId="1" fillId="0" borderId="11" xfId="0" applyFont="1" applyBorder="1" applyAlignment="1">
      <alignment wrapText="1"/>
    </xf>
    <xf numFmtId="4" fontId="1" fillId="0" borderId="11" xfId="0" applyNumberFormat="1" applyFont="1" applyBorder="1" applyAlignment="1">
      <alignment/>
    </xf>
    <xf numFmtId="4" fontId="1" fillId="0" borderId="11" xfId="0" applyNumberFormat="1" applyFont="1" applyBorder="1" applyAlignment="1">
      <alignment horizontal="center"/>
    </xf>
    <xf numFmtId="4" fontId="0" fillId="0" borderId="11" xfId="0" applyNumberFormat="1" applyFont="1" applyBorder="1" applyAlignment="1">
      <alignment horizontal="center"/>
    </xf>
    <xf numFmtId="4" fontId="3" fillId="7" borderId="11" xfId="0" applyNumberFormat="1" applyFont="1" applyFill="1" applyBorder="1" applyAlignment="1">
      <alignment horizontal="center"/>
    </xf>
    <xf numFmtId="4" fontId="1" fillId="7" borderId="16" xfId="0" applyNumberFormat="1"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0" fillId="23" borderId="18" xfId="0" applyFont="1" applyFill="1" applyBorder="1" applyAlignment="1">
      <alignment vertical="center" wrapText="1"/>
    </xf>
    <xf numFmtId="0" fontId="0" fillId="23" borderId="19" xfId="0" applyFont="1" applyFill="1" applyBorder="1" applyAlignment="1">
      <alignment horizontal="center"/>
    </xf>
    <xf numFmtId="4" fontId="1" fillId="0" borderId="20" xfId="0" applyNumberFormat="1" applyFont="1" applyBorder="1" applyAlignment="1">
      <alignment horizontal="centerContinuous" wrapText="1"/>
    </xf>
    <xf numFmtId="4" fontId="1" fillId="0" borderId="21" xfId="0" applyNumberFormat="1" applyFont="1" applyBorder="1" applyAlignment="1">
      <alignment horizontal="centerContinuous" wrapText="1"/>
    </xf>
    <xf numFmtId="4" fontId="1" fillId="0" borderId="21" xfId="0" applyNumberFormat="1" applyFont="1" applyBorder="1" applyAlignment="1">
      <alignment horizontal="left" wrapText="1"/>
    </xf>
    <xf numFmtId="4" fontId="1" fillId="0" borderId="20" xfId="0" applyNumberFormat="1" applyFont="1" applyBorder="1" applyAlignment="1">
      <alignment/>
    </xf>
    <xf numFmtId="4" fontId="1" fillId="0" borderId="21" xfId="0" applyNumberFormat="1" applyFont="1" applyBorder="1" applyAlignment="1">
      <alignment/>
    </xf>
    <xf numFmtId="4" fontId="2" fillId="0" borderId="20" xfId="0" applyNumberFormat="1" applyFont="1" applyBorder="1" applyAlignment="1">
      <alignment/>
    </xf>
    <xf numFmtId="4" fontId="2" fillId="0" borderId="21" xfId="0" applyNumberFormat="1" applyFont="1" applyBorder="1" applyAlignment="1">
      <alignment/>
    </xf>
    <xf numFmtId="0" fontId="0" fillId="0" borderId="22" xfId="0" applyFont="1" applyBorder="1" applyAlignment="1">
      <alignment vertical="top"/>
    </xf>
    <xf numFmtId="4" fontId="1" fillId="0" borderId="20" xfId="0" applyNumberFormat="1" applyFont="1" applyFill="1" applyBorder="1" applyAlignment="1">
      <alignment/>
    </xf>
    <xf numFmtId="4" fontId="0" fillId="0" borderId="20" xfId="0" applyNumberFormat="1" applyFont="1" applyFill="1" applyBorder="1" applyAlignment="1">
      <alignment/>
    </xf>
    <xf numFmtId="0" fontId="0" fillId="0" borderId="14" xfId="0" applyFont="1" applyBorder="1" applyAlignment="1">
      <alignment/>
    </xf>
    <xf numFmtId="0" fontId="0" fillId="0" borderId="23" xfId="0" applyFont="1" applyBorder="1" applyAlignment="1">
      <alignment/>
    </xf>
    <xf numFmtId="4" fontId="3" fillId="7" borderId="13" xfId="0" applyNumberFormat="1" applyFont="1" applyFill="1" applyBorder="1" applyAlignment="1">
      <alignment horizontal="center"/>
    </xf>
    <xf numFmtId="4" fontId="0" fillId="7" borderId="24" xfId="0" applyNumberFormat="1" applyFont="1" applyFill="1" applyBorder="1" applyAlignment="1">
      <alignment horizontal="center"/>
    </xf>
    <xf numFmtId="4" fontId="25" fillId="0" borderId="0" xfId="0" applyNumberFormat="1" applyFont="1" applyBorder="1" applyAlignment="1">
      <alignment/>
    </xf>
    <xf numFmtId="4" fontId="1" fillId="0" borderId="20" xfId="0" applyNumberFormat="1" applyFont="1" applyBorder="1" applyAlignment="1">
      <alignment horizontal="left"/>
    </xf>
    <xf numFmtId="4" fontId="1" fillId="0" borderId="21" xfId="0" applyNumberFormat="1" applyFont="1" applyBorder="1" applyAlignment="1">
      <alignment horizontal="left"/>
    </xf>
    <xf numFmtId="4" fontId="1" fillId="0" borderId="23" xfId="0" applyNumberFormat="1" applyFont="1" applyBorder="1" applyAlignment="1">
      <alignment/>
    </xf>
    <xf numFmtId="4" fontId="1" fillId="0" borderId="25" xfId="0" applyNumberFormat="1" applyFont="1" applyBorder="1" applyAlignment="1">
      <alignment/>
    </xf>
    <xf numFmtId="4" fontId="5" fillId="7" borderId="20" xfId="0" applyNumberFormat="1" applyFont="1" applyFill="1" applyBorder="1" applyAlignment="1">
      <alignment horizontal="centerContinuous" vertical="center"/>
    </xf>
    <xf numFmtId="4" fontId="5" fillId="7" borderId="21" xfId="0" applyNumberFormat="1" applyFont="1" applyFill="1" applyBorder="1" applyAlignment="1">
      <alignment horizontal="centerContinuous" vertical="center"/>
    </xf>
    <xf numFmtId="4" fontId="5" fillId="7" borderId="26" xfId="0" applyNumberFormat="1" applyFont="1" applyFill="1" applyBorder="1" applyAlignment="1">
      <alignment horizontal="centerContinuous" vertical="center"/>
    </xf>
    <xf numFmtId="4" fontId="5" fillId="24" borderId="27" xfId="0" applyNumberFormat="1" applyFont="1" applyFill="1" applyBorder="1" applyAlignment="1">
      <alignment horizontal="centerContinuous" vertical="center" wrapText="1"/>
    </xf>
    <xf numFmtId="0" fontId="0" fillId="24" borderId="21" xfId="0" applyFont="1" applyFill="1" applyBorder="1" applyAlignment="1">
      <alignment horizontal="centerContinuous" vertical="center" wrapText="1"/>
    </xf>
    <xf numFmtId="4" fontId="1" fillId="7" borderId="28" xfId="0" applyNumberFormat="1" applyFont="1" applyFill="1" applyBorder="1" applyAlignment="1">
      <alignment horizontal="centerContinuous" vertical="top" wrapText="1"/>
    </xf>
    <xf numFmtId="4" fontId="1" fillId="24" borderId="29" xfId="0" applyNumberFormat="1" applyFont="1" applyFill="1" applyBorder="1" applyAlignment="1">
      <alignment horizontal="centerContinuous" vertical="center" wrapText="1"/>
    </xf>
    <xf numFmtId="4" fontId="1" fillId="24" borderId="14" xfId="0" applyNumberFormat="1" applyFont="1" applyFill="1" applyBorder="1" applyAlignment="1">
      <alignment horizontal="centerContinuous" vertical="center" wrapText="1"/>
    </xf>
    <xf numFmtId="0" fontId="0" fillId="24" borderId="30" xfId="0" applyFont="1" applyFill="1" applyBorder="1" applyAlignment="1">
      <alignment wrapText="1"/>
    </xf>
    <xf numFmtId="0" fontId="0" fillId="24" borderId="15" xfId="0" applyFont="1" applyFill="1" applyBorder="1" applyAlignment="1">
      <alignment wrapText="1"/>
    </xf>
    <xf numFmtId="4" fontId="0" fillId="0" borderId="27" xfId="0" applyNumberFormat="1" applyFont="1" applyFill="1" applyBorder="1" applyAlignment="1">
      <alignment/>
    </xf>
    <xf numFmtId="4" fontId="0" fillId="0" borderId="11" xfId="0" applyNumberFormat="1" applyFont="1" applyFill="1" applyBorder="1" applyAlignment="1">
      <alignment/>
    </xf>
    <xf numFmtId="0" fontId="0" fillId="0" borderId="0" xfId="0" applyFont="1" applyFill="1" applyBorder="1" applyAlignment="1">
      <alignment/>
    </xf>
    <xf numFmtId="0" fontId="38" fillId="25" borderId="31" xfId="0" applyFont="1" applyFill="1" applyBorder="1" applyAlignment="1">
      <alignment horizontal="center" wrapText="1"/>
    </xf>
    <xf numFmtId="0" fontId="38" fillId="25" borderId="14" xfId="0" applyFont="1" applyFill="1" applyBorder="1" applyAlignment="1">
      <alignment wrapText="1"/>
    </xf>
    <xf numFmtId="0" fontId="39" fillId="0" borderId="18" xfId="0" applyFont="1" applyBorder="1" applyAlignment="1">
      <alignment vertical="center" wrapText="1"/>
    </xf>
    <xf numFmtId="0" fontId="40" fillId="7" borderId="12" xfId="0" applyFont="1" applyFill="1" applyBorder="1" applyAlignment="1">
      <alignment vertical="center" wrapText="1"/>
    </xf>
    <xf numFmtId="0" fontId="40" fillId="7" borderId="32" xfId="0" applyFont="1" applyFill="1" applyBorder="1" applyAlignment="1">
      <alignment wrapText="1"/>
    </xf>
    <xf numFmtId="0" fontId="0" fillId="24" borderId="11" xfId="0" applyFont="1" applyFill="1" applyBorder="1" applyAlignment="1">
      <alignment horizontal="center"/>
    </xf>
    <xf numFmtId="0" fontId="0" fillId="0" borderId="11" xfId="0" applyFont="1" applyFill="1" applyBorder="1" applyAlignment="1">
      <alignment horizontal="center"/>
    </xf>
    <xf numFmtId="0" fontId="1" fillId="24" borderId="10" xfId="0" applyFont="1" applyFill="1" applyBorder="1" applyAlignment="1">
      <alignment wrapText="1"/>
    </xf>
    <xf numFmtId="4" fontId="3" fillId="0" borderId="11" xfId="0" applyNumberFormat="1" applyFont="1" applyFill="1" applyBorder="1" applyAlignment="1">
      <alignment horizontal="center"/>
    </xf>
    <xf numFmtId="0" fontId="1" fillId="0" borderId="10" xfId="0" applyFont="1" applyFill="1" applyBorder="1" applyAlignment="1">
      <alignment wrapText="1"/>
    </xf>
    <xf numFmtId="0" fontId="1" fillId="7" borderId="33" xfId="0" applyFont="1" applyFill="1" applyBorder="1" applyAlignment="1">
      <alignment wrapText="1"/>
    </xf>
    <xf numFmtId="0" fontId="1" fillId="0" borderId="11" xfId="0" applyFont="1" applyFill="1" applyBorder="1" applyAlignment="1">
      <alignment wrapText="1"/>
    </xf>
    <xf numFmtId="0" fontId="1" fillId="0" borderId="34" xfId="0" applyFont="1" applyFill="1" applyBorder="1" applyAlignment="1">
      <alignment horizontal="left" vertical="center" wrapText="1"/>
    </xf>
    <xf numFmtId="0" fontId="0" fillId="0" borderId="11" xfId="0" applyFont="1" applyFill="1" applyBorder="1" applyAlignment="1">
      <alignment wrapText="1"/>
    </xf>
    <xf numFmtId="0" fontId="4" fillId="0" borderId="11" xfId="0" applyFont="1" applyFill="1" applyBorder="1" applyAlignment="1">
      <alignment wrapText="1"/>
    </xf>
    <xf numFmtId="4" fontId="0" fillId="0" borderId="11" xfId="0" applyNumberFormat="1" applyFont="1" applyFill="1" applyBorder="1" applyAlignment="1">
      <alignment horizontal="center"/>
    </xf>
    <xf numFmtId="4" fontId="4" fillId="0" borderId="11" xfId="0" applyNumberFormat="1" applyFont="1" applyFill="1" applyBorder="1" applyAlignment="1">
      <alignment horizontal="center"/>
    </xf>
    <xf numFmtId="0" fontId="3" fillId="0" borderId="11" xfId="0" applyFont="1" applyFill="1" applyBorder="1" applyAlignment="1">
      <alignment horizontal="center"/>
    </xf>
    <xf numFmtId="3" fontId="1" fillId="0" borderId="11" xfId="0" applyNumberFormat="1" applyFont="1" applyBorder="1" applyAlignment="1">
      <alignment/>
    </xf>
    <xf numFmtId="3" fontId="0" fillId="0" borderId="0" xfId="0" applyNumberFormat="1" applyFont="1" applyBorder="1" applyAlignment="1">
      <alignment/>
    </xf>
    <xf numFmtId="3" fontId="1" fillId="0" borderId="21" xfId="0" applyNumberFormat="1" applyFont="1" applyBorder="1" applyAlignment="1">
      <alignment horizontal="left"/>
    </xf>
    <xf numFmtId="3" fontId="1" fillId="0" borderId="21" xfId="0" applyNumberFormat="1" applyFont="1" applyBorder="1" applyAlignment="1">
      <alignment horizontal="centerContinuous" wrapText="1"/>
    </xf>
    <xf numFmtId="3" fontId="1" fillId="0" borderId="21" xfId="0" applyNumberFormat="1" applyFont="1" applyBorder="1" applyAlignment="1">
      <alignment/>
    </xf>
    <xf numFmtId="3" fontId="1" fillId="7" borderId="15" xfId="0" applyNumberFormat="1" applyFont="1" applyFill="1" applyBorder="1" applyAlignment="1">
      <alignment horizontal="center" vertical="center" wrapText="1"/>
    </xf>
    <xf numFmtId="0" fontId="0" fillId="0" borderId="11" xfId="0" applyFont="1" applyFill="1" applyBorder="1" applyAlignment="1">
      <alignment horizontal="center"/>
    </xf>
    <xf numFmtId="0" fontId="1" fillId="0" borderId="11" xfId="0" applyFont="1" applyFill="1" applyBorder="1" applyAlignment="1">
      <alignment horizontal="center"/>
    </xf>
    <xf numFmtId="0" fontId="5" fillId="25" borderId="14" xfId="0" applyFont="1" applyFill="1" applyBorder="1" applyAlignment="1">
      <alignment horizontal="left" vertical="top" wrapText="1"/>
    </xf>
    <xf numFmtId="0" fontId="1" fillId="25" borderId="15" xfId="0" applyFont="1" applyFill="1" applyBorder="1" applyAlignment="1">
      <alignment horizontal="center" vertical="center" wrapText="1"/>
    </xf>
    <xf numFmtId="0" fontId="1" fillId="26" borderId="11" xfId="0" applyFont="1" applyFill="1" applyBorder="1" applyAlignment="1">
      <alignment wrapText="1"/>
    </xf>
    <xf numFmtId="4" fontId="3" fillId="26" borderId="11" xfId="0" applyNumberFormat="1" applyFont="1" applyFill="1" applyBorder="1" applyAlignment="1">
      <alignment horizontal="center"/>
    </xf>
    <xf numFmtId="0" fontId="3" fillId="26" borderId="11" xfId="0" applyFont="1" applyFill="1" applyBorder="1" applyAlignment="1">
      <alignment wrapText="1"/>
    </xf>
    <xf numFmtId="0" fontId="0" fillId="26" borderId="11" xfId="0" applyFont="1" applyFill="1" applyBorder="1" applyAlignment="1">
      <alignment horizontal="center"/>
    </xf>
    <xf numFmtId="0" fontId="3" fillId="26" borderId="11" xfId="0" applyFont="1" applyFill="1" applyBorder="1" applyAlignment="1">
      <alignment horizontal="center"/>
    </xf>
    <xf numFmtId="4" fontId="0" fillId="0" borderId="35" xfId="0" applyNumberFormat="1" applyFont="1" applyBorder="1" applyAlignment="1">
      <alignment horizontal="center"/>
    </xf>
    <xf numFmtId="4" fontId="0" fillId="7" borderId="36" xfId="0" applyNumberFormat="1" applyFont="1" applyFill="1" applyBorder="1" applyAlignment="1">
      <alignment horizontal="center"/>
    </xf>
    <xf numFmtId="3" fontId="29" fillId="0" borderId="11" xfId="0" applyNumberFormat="1" applyFont="1" applyBorder="1" applyAlignment="1">
      <alignment/>
    </xf>
    <xf numFmtId="4" fontId="29" fillId="0" borderId="20" xfId="0" applyNumberFormat="1" applyFont="1" applyFill="1" applyBorder="1" applyAlignment="1">
      <alignment/>
    </xf>
    <xf numFmtId="3" fontId="29" fillId="0" borderId="37" xfId="0" applyNumberFormat="1" applyFont="1" applyFill="1" applyBorder="1" applyAlignment="1">
      <alignment/>
    </xf>
    <xf numFmtId="3" fontId="29" fillId="0" borderId="38" xfId="0" applyNumberFormat="1" applyFont="1" applyFill="1" applyBorder="1" applyAlignment="1">
      <alignment/>
    </xf>
    <xf numFmtId="3" fontId="29" fillId="0" borderId="20" xfId="0" applyNumberFormat="1" applyFont="1" applyFill="1" applyBorder="1" applyAlignment="1">
      <alignment/>
    </xf>
    <xf numFmtId="3" fontId="27" fillId="7" borderId="20" xfId="0" applyNumberFormat="1" applyFont="1" applyFill="1" applyBorder="1" applyAlignment="1">
      <alignment/>
    </xf>
    <xf numFmtId="3" fontId="27" fillId="7" borderId="37" xfId="0" applyNumberFormat="1" applyFont="1" applyFill="1" applyBorder="1" applyAlignment="1">
      <alignment/>
    </xf>
    <xf numFmtId="3" fontId="27" fillId="7" borderId="38" xfId="0" applyNumberFormat="1" applyFont="1" applyFill="1" applyBorder="1" applyAlignment="1">
      <alignment/>
    </xf>
    <xf numFmtId="3" fontId="27" fillId="0" borderId="11" xfId="0" applyNumberFormat="1" applyFont="1" applyBorder="1" applyAlignment="1">
      <alignment/>
    </xf>
    <xf numFmtId="3" fontId="27" fillId="0" borderId="20" xfId="0" applyNumberFormat="1" applyFont="1" applyFill="1" applyBorder="1" applyAlignment="1">
      <alignment/>
    </xf>
    <xf numFmtId="3" fontId="27" fillId="0" borderId="37" xfId="0" applyNumberFormat="1" applyFont="1" applyFill="1" applyBorder="1" applyAlignment="1">
      <alignment/>
    </xf>
    <xf numFmtId="3" fontId="27" fillId="0" borderId="38" xfId="0" applyNumberFormat="1" applyFont="1" applyFill="1" applyBorder="1" applyAlignment="1">
      <alignment/>
    </xf>
    <xf numFmtId="3" fontId="29" fillId="24" borderId="11" xfId="0" applyNumberFormat="1" applyFont="1" applyFill="1" applyBorder="1" applyAlignment="1">
      <alignment/>
    </xf>
    <xf numFmtId="3" fontId="29" fillId="24" borderId="20" xfId="0" applyNumberFormat="1" applyFont="1" applyFill="1" applyBorder="1" applyAlignment="1">
      <alignment/>
    </xf>
    <xf numFmtId="3" fontId="29" fillId="24" borderId="37" xfId="0" applyNumberFormat="1" applyFont="1" applyFill="1" applyBorder="1" applyAlignment="1">
      <alignment/>
    </xf>
    <xf numFmtId="3" fontId="29" fillId="24" borderId="38" xfId="0" applyNumberFormat="1" applyFont="1" applyFill="1" applyBorder="1" applyAlignment="1">
      <alignment/>
    </xf>
    <xf numFmtId="3" fontId="29" fillId="0" borderId="11" xfId="0" applyNumberFormat="1" applyFont="1" applyFill="1" applyBorder="1" applyAlignment="1">
      <alignment/>
    </xf>
    <xf numFmtId="3" fontId="29" fillId="0" borderId="20" xfId="0" applyNumberFormat="1" applyFont="1" applyBorder="1" applyAlignment="1">
      <alignment/>
    </xf>
    <xf numFmtId="3" fontId="27" fillId="26" borderId="20" xfId="0" applyNumberFormat="1" applyFont="1" applyFill="1" applyBorder="1" applyAlignment="1">
      <alignment/>
    </xf>
    <xf numFmtId="3" fontId="27" fillId="26" borderId="39" xfId="0" applyNumberFormat="1" applyFont="1" applyFill="1" applyBorder="1" applyAlignment="1">
      <alignment/>
    </xf>
    <xf numFmtId="3" fontId="27" fillId="0" borderId="11" xfId="0" applyNumberFormat="1" applyFont="1" applyFill="1" applyBorder="1" applyAlignment="1">
      <alignment/>
    </xf>
    <xf numFmtId="3" fontId="27" fillId="0" borderId="39" xfId="0" applyNumberFormat="1" applyFont="1" applyFill="1" applyBorder="1" applyAlignment="1">
      <alignment/>
    </xf>
    <xf numFmtId="4" fontId="27" fillId="0" borderId="20" xfId="0" applyNumberFormat="1" applyFont="1" applyFill="1" applyBorder="1" applyAlignment="1">
      <alignment/>
    </xf>
    <xf numFmtId="4" fontId="29" fillId="0" borderId="11" xfId="0" applyNumberFormat="1" applyFont="1" applyFill="1" applyBorder="1" applyAlignment="1">
      <alignment/>
    </xf>
    <xf numFmtId="3" fontId="27" fillId="26" borderId="11" xfId="0" applyNumberFormat="1" applyFont="1" applyFill="1" applyBorder="1" applyAlignment="1">
      <alignment/>
    </xf>
    <xf numFmtId="4" fontId="27" fillId="0" borderId="11" xfId="0" applyNumberFormat="1" applyFont="1" applyBorder="1" applyAlignment="1">
      <alignment/>
    </xf>
    <xf numFmtId="4" fontId="29" fillId="0" borderId="27" xfId="0" applyNumberFormat="1" applyFont="1" applyFill="1" applyBorder="1" applyAlignment="1">
      <alignment/>
    </xf>
    <xf numFmtId="3" fontId="29" fillId="7" borderId="36" xfId="0" applyNumberFormat="1" applyFont="1" applyFill="1" applyBorder="1" applyAlignment="1">
      <alignment/>
    </xf>
    <xf numFmtId="3" fontId="29" fillId="7" borderId="40" xfId="0" applyNumberFormat="1" applyFont="1" applyFill="1" applyBorder="1" applyAlignment="1">
      <alignment/>
    </xf>
    <xf numFmtId="3" fontId="27" fillId="7" borderId="22" xfId="0" applyNumberFormat="1" applyFont="1" applyFill="1" applyBorder="1" applyAlignment="1">
      <alignment/>
    </xf>
    <xf numFmtId="3" fontId="27" fillId="7" borderId="41" xfId="0" applyNumberFormat="1" applyFont="1" applyFill="1" applyBorder="1" applyAlignment="1">
      <alignment/>
    </xf>
    <xf numFmtId="3" fontId="29" fillId="0" borderId="35" xfId="0" applyNumberFormat="1" applyFont="1" applyBorder="1" applyAlignment="1">
      <alignment/>
    </xf>
    <xf numFmtId="3" fontId="29" fillId="0" borderId="42" xfId="0" applyNumberFormat="1" applyFont="1" applyBorder="1" applyAlignment="1">
      <alignment/>
    </xf>
    <xf numFmtId="3" fontId="27" fillId="0" borderId="19" xfId="0" applyNumberFormat="1" applyFont="1" applyBorder="1" applyAlignment="1">
      <alignment/>
    </xf>
    <xf numFmtId="3" fontId="29" fillId="0" borderId="43" xfId="0" applyNumberFormat="1" applyFont="1" applyBorder="1" applyAlignment="1">
      <alignment/>
    </xf>
    <xf numFmtId="3" fontId="29" fillId="0" borderId="44" xfId="0" applyNumberFormat="1" applyFont="1" applyBorder="1" applyAlignment="1">
      <alignment/>
    </xf>
    <xf numFmtId="3" fontId="27" fillId="7" borderId="45" xfId="0" applyNumberFormat="1" applyFont="1" applyFill="1" applyBorder="1" applyAlignment="1">
      <alignment/>
    </xf>
    <xf numFmtId="3" fontId="27" fillId="7" borderId="19" xfId="0" applyNumberFormat="1" applyFont="1" applyFill="1" applyBorder="1" applyAlignment="1">
      <alignment/>
    </xf>
    <xf numFmtId="3" fontId="27" fillId="7" borderId="43" xfId="0" applyNumberFormat="1" applyFont="1" applyFill="1" applyBorder="1" applyAlignment="1">
      <alignment/>
    </xf>
    <xf numFmtId="3" fontId="27" fillId="7" borderId="44" xfId="0" applyNumberFormat="1" applyFont="1" applyFill="1" applyBorder="1" applyAlignment="1">
      <alignment/>
    </xf>
    <xf numFmtId="3" fontId="29" fillId="0" borderId="19" xfId="0" applyNumberFormat="1" applyFont="1" applyBorder="1" applyAlignment="1">
      <alignment/>
    </xf>
    <xf numFmtId="3" fontId="27" fillId="7" borderId="24" xfId="0" applyNumberFormat="1" applyFont="1" applyFill="1" applyBorder="1" applyAlignment="1">
      <alignment/>
    </xf>
    <xf numFmtId="3" fontId="29" fillId="23" borderId="13" xfId="0" applyNumberFormat="1" applyFont="1" applyFill="1" applyBorder="1" applyAlignment="1">
      <alignment/>
    </xf>
    <xf numFmtId="3" fontId="29" fillId="23" borderId="42" xfId="0" applyNumberFormat="1" applyFont="1" applyFill="1" applyBorder="1" applyAlignment="1">
      <alignment/>
    </xf>
    <xf numFmtId="0" fontId="29" fillId="23" borderId="42" xfId="0" applyFont="1" applyFill="1" applyBorder="1" applyAlignment="1">
      <alignment horizontal="center"/>
    </xf>
    <xf numFmtId="3" fontId="30" fillId="7" borderId="13" xfId="0" applyNumberFormat="1" applyFont="1" applyFill="1" applyBorder="1" applyAlignment="1">
      <alignment/>
    </xf>
    <xf numFmtId="3" fontId="30" fillId="7" borderId="42" xfId="0" applyNumberFormat="1" applyFont="1" applyFill="1" applyBorder="1" applyAlignment="1">
      <alignment/>
    </xf>
    <xf numFmtId="3" fontId="27" fillId="7" borderId="43" xfId="0" applyNumberFormat="1" applyFont="1" applyFill="1" applyBorder="1" applyAlignment="1">
      <alignment horizontal="right"/>
    </xf>
    <xf numFmtId="0" fontId="30" fillId="7" borderId="45" xfId="0" applyFont="1" applyFill="1" applyBorder="1" applyAlignment="1">
      <alignment horizontal="center"/>
    </xf>
    <xf numFmtId="3" fontId="27" fillId="0" borderId="11" xfId="0" applyNumberFormat="1" applyFont="1" applyFill="1" applyBorder="1" applyAlignment="1">
      <alignment wrapText="1"/>
    </xf>
    <xf numFmtId="3" fontId="1" fillId="0" borderId="38" xfId="0" applyNumberFormat="1" applyFont="1" applyFill="1" applyBorder="1" applyAlignment="1">
      <alignment wrapText="1"/>
    </xf>
    <xf numFmtId="3" fontId="1" fillId="7" borderId="38" xfId="0" applyNumberFormat="1" applyFont="1" applyFill="1" applyBorder="1" applyAlignment="1">
      <alignment/>
    </xf>
    <xf numFmtId="3" fontId="1" fillId="0" borderId="38" xfId="0" applyNumberFormat="1" applyFont="1" applyFill="1" applyBorder="1" applyAlignment="1">
      <alignment/>
    </xf>
    <xf numFmtId="3" fontId="0" fillId="24" borderId="38" xfId="0" applyNumberFormat="1" applyFont="1" applyFill="1" applyBorder="1" applyAlignment="1">
      <alignment/>
    </xf>
    <xf numFmtId="0" fontId="29" fillId="27" borderId="11" xfId="0" applyFont="1" applyFill="1" applyBorder="1" applyAlignment="1">
      <alignment horizontal="center"/>
    </xf>
    <xf numFmtId="4" fontId="29" fillId="27" borderId="20" xfId="0" applyNumberFormat="1" applyFont="1" applyFill="1" applyBorder="1" applyAlignment="1">
      <alignment/>
    </xf>
    <xf numFmtId="3" fontId="29" fillId="27" borderId="20" xfId="0" applyNumberFormat="1" applyFont="1" applyFill="1" applyBorder="1" applyAlignment="1">
      <alignment/>
    </xf>
    <xf numFmtId="0" fontId="27" fillId="27" borderId="11" xfId="0" applyFont="1" applyFill="1" applyBorder="1" applyAlignment="1">
      <alignment horizontal="center"/>
    </xf>
    <xf numFmtId="4" fontId="27" fillId="27" borderId="20" xfId="0" applyNumberFormat="1" applyFont="1" applyFill="1" applyBorder="1" applyAlignment="1">
      <alignment/>
    </xf>
    <xf numFmtId="3" fontId="29" fillId="27" borderId="11" xfId="0" applyNumberFormat="1" applyFont="1" applyFill="1" applyBorder="1" applyAlignment="1">
      <alignment horizontal="center"/>
    </xf>
    <xf numFmtId="4" fontId="30" fillId="27" borderId="11" xfId="0" applyNumberFormat="1" applyFont="1" applyFill="1" applyBorder="1" applyAlignment="1">
      <alignment horizontal="center"/>
    </xf>
    <xf numFmtId="3" fontId="27" fillId="27" borderId="20" xfId="0" applyNumberFormat="1" applyFont="1" applyFill="1" applyBorder="1" applyAlignment="1">
      <alignment/>
    </xf>
    <xf numFmtId="4" fontId="27" fillId="27" borderId="11" xfId="0" applyNumberFormat="1" applyFont="1" applyFill="1" applyBorder="1" applyAlignment="1">
      <alignment horizontal="center"/>
    </xf>
    <xf numFmtId="0" fontId="30" fillId="27" borderId="11" xfId="0" applyFont="1" applyFill="1" applyBorder="1" applyAlignment="1">
      <alignment horizontal="center"/>
    </xf>
    <xf numFmtId="4" fontId="29" fillId="27" borderId="45" xfId="0" applyNumberFormat="1" applyFont="1" applyFill="1" applyBorder="1" applyAlignment="1">
      <alignment horizontal="center"/>
    </xf>
    <xf numFmtId="9" fontId="29" fillId="0" borderId="38" xfId="61" applyFont="1" applyFill="1" applyBorder="1" applyAlignment="1">
      <alignment/>
    </xf>
    <xf numFmtId="9" fontId="29" fillId="26" borderId="38" xfId="61" applyFont="1" applyFill="1" applyBorder="1" applyAlignment="1">
      <alignment/>
    </xf>
    <xf numFmtId="9" fontId="29" fillId="24" borderId="38" xfId="61" applyFont="1" applyFill="1" applyBorder="1" applyAlignment="1">
      <alignment/>
    </xf>
    <xf numFmtId="9" fontId="29" fillId="24" borderId="46" xfId="61" applyFont="1" applyFill="1" applyBorder="1" applyAlignment="1">
      <alignment/>
    </xf>
    <xf numFmtId="9" fontId="29" fillId="24" borderId="45" xfId="61" applyFont="1" applyFill="1" applyBorder="1" applyAlignment="1">
      <alignment/>
    </xf>
    <xf numFmtId="9" fontId="29" fillId="0" borderId="35" xfId="61" applyFont="1" applyFill="1" applyBorder="1" applyAlignment="1">
      <alignment/>
    </xf>
    <xf numFmtId="9" fontId="29" fillId="24" borderId="35" xfId="61" applyFont="1" applyFill="1" applyBorder="1" applyAlignment="1">
      <alignment/>
    </xf>
    <xf numFmtId="9" fontId="29" fillId="0" borderId="45" xfId="61" applyFont="1" applyFill="1" applyBorder="1" applyAlignment="1">
      <alignment/>
    </xf>
    <xf numFmtId="0" fontId="2" fillId="27" borderId="11" xfId="0" applyFont="1" applyFill="1" applyBorder="1" applyAlignment="1">
      <alignment horizontal="center"/>
    </xf>
    <xf numFmtId="0" fontId="29" fillId="27" borderId="19" xfId="0" applyFont="1" applyFill="1" applyBorder="1" applyAlignment="1">
      <alignment horizontal="center"/>
    </xf>
    <xf numFmtId="4" fontId="1" fillId="7" borderId="47" xfId="0" applyNumberFormat="1" applyFont="1" applyFill="1" applyBorder="1" applyAlignment="1">
      <alignment horizontal="centerContinuous" vertical="top" wrapText="1"/>
    </xf>
    <xf numFmtId="4" fontId="5" fillId="7" borderId="48" xfId="0" applyNumberFormat="1" applyFont="1" applyFill="1" applyBorder="1" applyAlignment="1">
      <alignment horizontal="centerContinuous" vertical="center"/>
    </xf>
    <xf numFmtId="0" fontId="1" fillId="7" borderId="11" xfId="0" applyFont="1" applyFill="1" applyBorder="1" applyAlignment="1">
      <alignment horizontal="center" vertical="top" wrapText="1"/>
    </xf>
    <xf numFmtId="3" fontId="1" fillId="7" borderId="11" xfId="0" applyNumberFormat="1" applyFont="1" applyFill="1" applyBorder="1" applyAlignment="1">
      <alignment horizontal="center" vertical="top" wrapText="1"/>
    </xf>
    <xf numFmtId="0" fontId="1" fillId="7" borderId="20" xfId="0" applyFont="1" applyFill="1" applyBorder="1" applyAlignment="1">
      <alignment horizontal="center" vertical="top" wrapText="1"/>
    </xf>
    <xf numFmtId="4" fontId="1" fillId="7" borderId="11" xfId="0" applyNumberFormat="1" applyFont="1" applyFill="1" applyBorder="1" applyAlignment="1">
      <alignment horizontal="center" vertical="center" wrapText="1"/>
    </xf>
    <xf numFmtId="0" fontId="29" fillId="23" borderId="19" xfId="0" applyFont="1" applyFill="1" applyBorder="1" applyAlignment="1">
      <alignment/>
    </xf>
    <xf numFmtId="0" fontId="5" fillId="0" borderId="0" xfId="57" applyFont="1" applyAlignment="1">
      <alignment horizontal="left"/>
      <protection/>
    </xf>
    <xf numFmtId="0" fontId="0" fillId="0" borderId="0" xfId="57" applyFont="1">
      <alignment/>
      <protection/>
    </xf>
    <xf numFmtId="0" fontId="31" fillId="0" borderId="0" xfId="58" applyFont="1">
      <alignment/>
      <protection/>
    </xf>
    <xf numFmtId="0" fontId="1" fillId="0" borderId="0" xfId="57" applyFont="1" applyAlignment="1">
      <alignment horizontal="left"/>
      <protection/>
    </xf>
    <xf numFmtId="0" fontId="1" fillId="0" borderId="49" xfId="57" applyFont="1" applyBorder="1" applyAlignment="1">
      <alignment horizontal="left"/>
      <protection/>
    </xf>
    <xf numFmtId="0" fontId="0" fillId="0" borderId="50" xfId="57" applyFont="1" applyBorder="1">
      <alignment/>
      <protection/>
    </xf>
    <xf numFmtId="0" fontId="1" fillId="28" borderId="51" xfId="57" applyFont="1" applyFill="1" applyBorder="1" applyAlignment="1">
      <alignment horizontal="center"/>
      <protection/>
    </xf>
    <xf numFmtId="0" fontId="1" fillId="28" borderId="52" xfId="57" applyFont="1" applyFill="1" applyBorder="1">
      <alignment/>
      <protection/>
    </xf>
    <xf numFmtId="0" fontId="1" fillId="0" borderId="33" xfId="57" applyFont="1" applyBorder="1" applyAlignment="1">
      <alignment horizontal="left"/>
      <protection/>
    </xf>
    <xf numFmtId="0" fontId="0" fillId="0" borderId="22" xfId="57" applyFont="1" applyBorder="1">
      <alignment/>
      <protection/>
    </xf>
    <xf numFmtId="0" fontId="1" fillId="28" borderId="24" xfId="57" applyFont="1" applyFill="1" applyBorder="1" applyAlignment="1">
      <alignment horizontal="center" wrapText="1"/>
      <protection/>
    </xf>
    <xf numFmtId="0" fontId="1" fillId="28" borderId="53" xfId="57" applyFont="1" applyFill="1" applyBorder="1" applyAlignment="1">
      <alignment horizontal="center" vertical="center"/>
      <protection/>
    </xf>
    <xf numFmtId="0" fontId="1" fillId="28" borderId="12" xfId="57" applyFont="1" applyFill="1" applyBorder="1">
      <alignment/>
      <protection/>
    </xf>
    <xf numFmtId="0" fontId="0" fillId="28" borderId="13" xfId="57" applyFont="1" applyFill="1" applyBorder="1">
      <alignment/>
      <protection/>
    </xf>
    <xf numFmtId="0" fontId="0" fillId="24" borderId="54" xfId="57" applyFont="1" applyFill="1" applyBorder="1">
      <alignment/>
      <protection/>
    </xf>
    <xf numFmtId="0" fontId="0" fillId="24" borderId="55" xfId="57" applyFont="1" applyFill="1" applyBorder="1">
      <alignment/>
      <protection/>
    </xf>
    <xf numFmtId="0" fontId="0" fillId="0" borderId="56" xfId="57" applyFont="1" applyBorder="1">
      <alignment/>
      <protection/>
    </xf>
    <xf numFmtId="0" fontId="0" fillId="0" borderId="0" xfId="57" applyFont="1" applyBorder="1">
      <alignment/>
      <protection/>
    </xf>
    <xf numFmtId="0" fontId="0" fillId="0" borderId="56" xfId="57" applyFont="1" applyFill="1" applyBorder="1">
      <alignment/>
      <protection/>
    </xf>
    <xf numFmtId="3" fontId="0" fillId="0" borderId="20" xfId="57" applyNumberFormat="1" applyFont="1" applyFill="1" applyBorder="1">
      <alignment/>
      <protection/>
    </xf>
    <xf numFmtId="0" fontId="31" fillId="0" borderId="0" xfId="58" applyFont="1" applyBorder="1">
      <alignment/>
      <protection/>
    </xf>
    <xf numFmtId="0" fontId="4" fillId="0" borderId="34" xfId="57" applyFont="1" applyBorder="1">
      <alignment/>
      <protection/>
    </xf>
    <xf numFmtId="0" fontId="4" fillId="0" borderId="16" xfId="57" applyFont="1" applyBorder="1">
      <alignment/>
      <protection/>
    </xf>
    <xf numFmtId="0" fontId="4" fillId="0" borderId="10" xfId="57" applyFont="1" applyBorder="1">
      <alignment/>
      <protection/>
    </xf>
    <xf numFmtId="0" fontId="0" fillId="0" borderId="20" xfId="57" applyFont="1" applyBorder="1">
      <alignment/>
      <protection/>
    </xf>
    <xf numFmtId="0" fontId="0" fillId="0" borderId="20" xfId="57" applyFont="1" applyFill="1" applyBorder="1">
      <alignment/>
      <protection/>
    </xf>
    <xf numFmtId="0" fontId="0" fillId="29" borderId="0" xfId="57" applyFont="1" applyFill="1" applyBorder="1">
      <alignment/>
      <protection/>
    </xf>
    <xf numFmtId="0" fontId="31" fillId="0" borderId="33" xfId="58" applyFont="1" applyBorder="1">
      <alignment/>
      <protection/>
    </xf>
    <xf numFmtId="0" fontId="31" fillId="0" borderId="22" xfId="58" applyFont="1" applyBorder="1">
      <alignment/>
      <protection/>
    </xf>
    <xf numFmtId="0" fontId="31" fillId="24" borderId="24" xfId="58" applyFont="1" applyFill="1" applyBorder="1">
      <alignment/>
      <protection/>
    </xf>
    <xf numFmtId="0" fontId="0" fillId="24" borderId="57" xfId="57" applyFont="1" applyFill="1" applyBorder="1">
      <alignment/>
      <protection/>
    </xf>
    <xf numFmtId="0" fontId="32" fillId="0" borderId="0" xfId="58" applyFont="1">
      <alignment/>
      <protection/>
    </xf>
    <xf numFmtId="0" fontId="27" fillId="0" borderId="0" xfId="58" applyFont="1" applyBorder="1">
      <alignment/>
      <protection/>
    </xf>
    <xf numFmtId="0" fontId="32" fillId="0" borderId="0" xfId="58" applyFont="1" applyBorder="1">
      <alignment/>
      <protection/>
    </xf>
    <xf numFmtId="0" fontId="28" fillId="0" borderId="0" xfId="58" applyFont="1" applyBorder="1" applyAlignment="1">
      <alignment horizontal="centerContinuous" wrapText="1"/>
      <protection/>
    </xf>
    <xf numFmtId="0" fontId="33" fillId="0" borderId="0" xfId="58" applyFont="1" applyBorder="1" applyAlignment="1">
      <alignment horizontal="centerContinuous" wrapText="1"/>
      <protection/>
    </xf>
    <xf numFmtId="0" fontId="29" fillId="0" borderId="0" xfId="58" applyFont="1" applyBorder="1">
      <alignment/>
      <protection/>
    </xf>
    <xf numFmtId="0" fontId="28" fillId="0" borderId="0" xfId="58" applyFont="1">
      <alignment/>
      <protection/>
    </xf>
    <xf numFmtId="0" fontId="29" fillId="0" borderId="0" xfId="58" applyFont="1">
      <alignment/>
      <protection/>
    </xf>
    <xf numFmtId="0" fontId="0" fillId="0" borderId="0" xfId="57" applyFont="1" applyFill="1" applyBorder="1">
      <alignment/>
      <protection/>
    </xf>
    <xf numFmtId="0" fontId="0" fillId="24" borderId="0" xfId="57" applyFont="1" applyFill="1" applyBorder="1">
      <alignment/>
      <protection/>
    </xf>
    <xf numFmtId="0" fontId="0" fillId="0" borderId="58" xfId="57" applyFont="1" applyBorder="1">
      <alignment/>
      <protection/>
    </xf>
    <xf numFmtId="0" fontId="0" fillId="0" borderId="23" xfId="57" applyFont="1" applyBorder="1">
      <alignment/>
      <protection/>
    </xf>
    <xf numFmtId="0" fontId="0" fillId="30" borderId="12" xfId="57" applyFont="1" applyFill="1" applyBorder="1">
      <alignment/>
      <protection/>
    </xf>
    <xf numFmtId="0" fontId="0" fillId="30" borderId="59" xfId="57" applyFont="1" applyFill="1" applyBorder="1">
      <alignment/>
      <protection/>
    </xf>
    <xf numFmtId="222" fontId="0" fillId="0" borderId="60" xfId="57" applyNumberFormat="1" applyFont="1" applyFill="1" applyBorder="1">
      <alignment/>
      <protection/>
    </xf>
    <xf numFmtId="3" fontId="0" fillId="0" borderId="0" xfId="57" applyNumberFormat="1" applyFont="1" applyFill="1" applyBorder="1">
      <alignment/>
      <protection/>
    </xf>
    <xf numFmtId="3" fontId="0" fillId="0" borderId="0" xfId="0" applyNumberFormat="1" applyAlignment="1">
      <alignment/>
    </xf>
    <xf numFmtId="0" fontId="0" fillId="24" borderId="61" xfId="57" applyFont="1" applyFill="1" applyBorder="1">
      <alignment/>
      <protection/>
    </xf>
    <xf numFmtId="3" fontId="0" fillId="0" borderId="16" xfId="57" applyNumberFormat="1" applyFont="1" applyFill="1" applyBorder="1">
      <alignment/>
      <protection/>
    </xf>
    <xf numFmtId="3" fontId="1" fillId="0" borderId="60" xfId="57" applyNumberFormat="1" applyFont="1" applyFill="1" applyBorder="1">
      <alignment/>
      <protection/>
    </xf>
    <xf numFmtId="3" fontId="1" fillId="0" borderId="20" xfId="57" applyNumberFormat="1" applyFont="1" applyFill="1" applyBorder="1">
      <alignment/>
      <protection/>
    </xf>
    <xf numFmtId="3" fontId="1" fillId="0" borderId="11" xfId="57" applyNumberFormat="1" applyFont="1" applyFill="1" applyBorder="1">
      <alignment/>
      <protection/>
    </xf>
    <xf numFmtId="3" fontId="27" fillId="0" borderId="38" xfId="0" applyNumberFormat="1" applyFont="1" applyFill="1" applyBorder="1" applyAlignment="1">
      <alignment wrapText="1"/>
    </xf>
    <xf numFmtId="4" fontId="1" fillId="27" borderId="20" xfId="0" applyNumberFormat="1" applyFont="1" applyFill="1" applyBorder="1" applyAlignment="1">
      <alignment/>
    </xf>
    <xf numFmtId="3" fontId="27" fillId="27" borderId="19" xfId="0" applyNumberFormat="1" applyFont="1" applyFill="1" applyBorder="1" applyAlignment="1">
      <alignment/>
    </xf>
    <xf numFmtId="3" fontId="29" fillId="27" borderId="19" xfId="0" applyNumberFormat="1" applyFont="1" applyFill="1" applyBorder="1" applyAlignment="1">
      <alignment/>
    </xf>
    <xf numFmtId="0" fontId="29" fillId="27" borderId="19" xfId="0" applyFont="1" applyFill="1" applyBorder="1" applyAlignment="1">
      <alignment/>
    </xf>
    <xf numFmtId="0" fontId="2" fillId="31" borderId="11" xfId="0" applyFont="1" applyFill="1" applyBorder="1" applyAlignment="1">
      <alignment horizontal="center"/>
    </xf>
    <xf numFmtId="4" fontId="2" fillId="31" borderId="11" xfId="0" applyNumberFormat="1" applyFont="1" applyFill="1" applyBorder="1" applyAlignment="1">
      <alignment/>
    </xf>
    <xf numFmtId="4" fontId="2" fillId="31" borderId="20" xfId="0" applyNumberFormat="1" applyFont="1" applyFill="1" applyBorder="1" applyAlignment="1">
      <alignment/>
    </xf>
    <xf numFmtId="4" fontId="2" fillId="31" borderId="62" xfId="0" applyNumberFormat="1" applyFont="1" applyFill="1" applyBorder="1" applyAlignment="1">
      <alignment/>
    </xf>
    <xf numFmtId="0" fontId="29" fillId="31" borderId="11" xfId="0" applyFont="1" applyFill="1" applyBorder="1" applyAlignment="1">
      <alignment horizontal="center"/>
    </xf>
    <xf numFmtId="4" fontId="29" fillId="31" borderId="11" xfId="0" applyNumberFormat="1" applyFont="1" applyFill="1" applyBorder="1" applyAlignment="1">
      <alignment/>
    </xf>
    <xf numFmtId="3" fontId="29" fillId="31" borderId="11" xfId="0" applyNumberFormat="1" applyFont="1" applyFill="1" applyBorder="1" applyAlignment="1">
      <alignment/>
    </xf>
    <xf numFmtId="4" fontId="29" fillId="31" borderId="20" xfId="0" applyNumberFormat="1" applyFont="1" applyFill="1" applyBorder="1" applyAlignment="1">
      <alignment/>
    </xf>
    <xf numFmtId="3" fontId="29" fillId="31" borderId="63" xfId="0" applyNumberFormat="1" applyFont="1" applyFill="1" applyBorder="1" applyAlignment="1">
      <alignment/>
    </xf>
    <xf numFmtId="0" fontId="30" fillId="31" borderId="11" xfId="0" applyFont="1" applyFill="1" applyBorder="1" applyAlignment="1">
      <alignment horizontal="center"/>
    </xf>
    <xf numFmtId="3" fontId="27" fillId="31" borderId="20" xfId="0" applyNumberFormat="1" applyFont="1" applyFill="1" applyBorder="1" applyAlignment="1">
      <alignment/>
    </xf>
    <xf numFmtId="3" fontId="27" fillId="31" borderId="63" xfId="0" applyNumberFormat="1" applyFont="1" applyFill="1" applyBorder="1" applyAlignment="1">
      <alignment/>
    </xf>
    <xf numFmtId="0" fontId="27" fillId="31" borderId="11" xfId="0" applyFont="1" applyFill="1" applyBorder="1" applyAlignment="1">
      <alignment horizontal="center"/>
    </xf>
    <xf numFmtId="4" fontId="27" fillId="31" borderId="11" xfId="0" applyNumberFormat="1" applyFont="1" applyFill="1" applyBorder="1" applyAlignment="1">
      <alignment/>
    </xf>
    <xf numFmtId="3" fontId="27" fillId="31" borderId="11" xfId="0" applyNumberFormat="1" applyFont="1" applyFill="1" applyBorder="1" applyAlignment="1">
      <alignment/>
    </xf>
    <xf numFmtId="3" fontId="29" fillId="31" borderId="20" xfId="0" applyNumberFormat="1" applyFont="1" applyFill="1" applyBorder="1" applyAlignment="1">
      <alignment/>
    </xf>
    <xf numFmtId="4" fontId="27" fillId="31" borderId="11" xfId="0" applyNumberFormat="1" applyFont="1" applyFill="1" applyBorder="1" applyAlignment="1">
      <alignment horizontal="center"/>
    </xf>
    <xf numFmtId="3" fontId="29" fillId="31" borderId="11" xfId="0" applyNumberFormat="1" applyFont="1" applyFill="1" applyBorder="1" applyAlignment="1">
      <alignment horizontal="center"/>
    </xf>
    <xf numFmtId="4" fontId="30" fillId="31" borderId="11" xfId="0" applyNumberFormat="1" applyFont="1" applyFill="1" applyBorder="1" applyAlignment="1">
      <alignment horizontal="center"/>
    </xf>
    <xf numFmtId="3" fontId="27" fillId="31" borderId="62" xfId="0" applyNumberFormat="1" applyFont="1" applyFill="1" applyBorder="1" applyAlignment="1">
      <alignment/>
    </xf>
    <xf numFmtId="4" fontId="29" fillId="31" borderId="45" xfId="0" applyNumberFormat="1" applyFont="1" applyFill="1" applyBorder="1" applyAlignment="1">
      <alignment horizontal="center"/>
    </xf>
    <xf numFmtId="4" fontId="29" fillId="31" borderId="45" xfId="0" applyNumberFormat="1" applyFont="1" applyFill="1" applyBorder="1" applyAlignment="1">
      <alignment/>
    </xf>
    <xf numFmtId="3" fontId="29" fillId="31" borderId="42" xfId="0" applyNumberFormat="1" applyFont="1" applyFill="1" applyBorder="1" applyAlignment="1">
      <alignment/>
    </xf>
    <xf numFmtId="3" fontId="29" fillId="31" borderId="64" xfId="0" applyNumberFormat="1" applyFont="1" applyFill="1" applyBorder="1" applyAlignment="1">
      <alignment/>
    </xf>
    <xf numFmtId="0" fontId="29" fillId="31" borderId="19" xfId="0" applyFont="1" applyFill="1" applyBorder="1" applyAlignment="1">
      <alignment horizontal="center"/>
    </xf>
    <xf numFmtId="0" fontId="29" fillId="31" borderId="13" xfId="0" applyFont="1" applyFill="1" applyBorder="1" applyAlignment="1">
      <alignment/>
    </xf>
    <xf numFmtId="0" fontId="30" fillId="24" borderId="19" xfId="0" applyFont="1" applyFill="1" applyBorder="1" applyAlignment="1">
      <alignment horizontal="center"/>
    </xf>
    <xf numFmtId="3" fontId="1" fillId="27" borderId="20" xfId="0" applyNumberFormat="1" applyFont="1" applyFill="1" applyBorder="1" applyAlignment="1">
      <alignment/>
    </xf>
    <xf numFmtId="4" fontId="30" fillId="32" borderId="11" xfId="0" applyNumberFormat="1" applyFont="1" applyFill="1" applyBorder="1" applyAlignment="1">
      <alignment horizontal="center"/>
    </xf>
    <xf numFmtId="3" fontId="27" fillId="32" borderId="20" xfId="0" applyNumberFormat="1" applyFont="1" applyFill="1" applyBorder="1" applyAlignment="1">
      <alignment/>
    </xf>
    <xf numFmtId="3" fontId="27" fillId="32" borderId="21" xfId="0" applyNumberFormat="1" applyFont="1" applyFill="1" applyBorder="1" applyAlignment="1">
      <alignment/>
    </xf>
    <xf numFmtId="3" fontId="27" fillId="32" borderId="39" xfId="0" applyNumberFormat="1" applyFont="1" applyFill="1" applyBorder="1" applyAlignment="1">
      <alignment/>
    </xf>
    <xf numFmtId="0" fontId="30" fillId="32" borderId="11" xfId="0" applyFont="1" applyFill="1" applyBorder="1" applyAlignment="1">
      <alignment horizontal="center"/>
    </xf>
    <xf numFmtId="0" fontId="30" fillId="24" borderId="11" xfId="0" applyFont="1" applyFill="1" applyBorder="1" applyAlignment="1">
      <alignment horizontal="center"/>
    </xf>
    <xf numFmtId="3" fontId="27" fillId="24" borderId="20" xfId="0" applyNumberFormat="1" applyFont="1" applyFill="1" applyBorder="1" applyAlignment="1">
      <alignment/>
    </xf>
    <xf numFmtId="3" fontId="27" fillId="24" borderId="63" xfId="0" applyNumberFormat="1" applyFont="1" applyFill="1" applyBorder="1" applyAlignment="1">
      <alignment/>
    </xf>
    <xf numFmtId="0" fontId="29" fillId="24" borderId="11" xfId="0" applyFont="1" applyFill="1" applyBorder="1" applyAlignment="1">
      <alignment horizontal="center"/>
    </xf>
    <xf numFmtId="4" fontId="29" fillId="24" borderId="11" xfId="0" applyNumberFormat="1" applyFont="1" applyFill="1" applyBorder="1" applyAlignment="1">
      <alignment/>
    </xf>
    <xf numFmtId="3" fontId="29" fillId="24" borderId="63" xfId="0" applyNumberFormat="1" applyFont="1" applyFill="1" applyBorder="1" applyAlignment="1">
      <alignment/>
    </xf>
    <xf numFmtId="3" fontId="27" fillId="24" borderId="37" xfId="0" applyNumberFormat="1" applyFont="1" applyFill="1" applyBorder="1" applyAlignment="1">
      <alignment/>
    </xf>
    <xf numFmtId="0" fontId="28" fillId="24" borderId="11" xfId="0" applyFont="1" applyFill="1" applyBorder="1" applyAlignment="1">
      <alignment horizontal="center"/>
    </xf>
    <xf numFmtId="4" fontId="30" fillId="24" borderId="11" xfId="0" applyNumberFormat="1" applyFont="1" applyFill="1" applyBorder="1" applyAlignment="1">
      <alignment horizontal="center"/>
    </xf>
    <xf numFmtId="3" fontId="27" fillId="32" borderId="11" xfId="0" applyNumberFormat="1" applyFont="1" applyFill="1" applyBorder="1" applyAlignment="1">
      <alignment/>
    </xf>
    <xf numFmtId="4" fontId="29" fillId="24" borderId="24" xfId="0" applyNumberFormat="1" applyFont="1" applyFill="1" applyBorder="1" applyAlignment="1">
      <alignment horizontal="center"/>
    </xf>
    <xf numFmtId="3" fontId="27" fillId="24" borderId="22" xfId="0" applyNumberFormat="1" applyFont="1" applyFill="1" applyBorder="1" applyAlignment="1">
      <alignment/>
    </xf>
    <xf numFmtId="4" fontId="29" fillId="24" borderId="40" xfId="0" applyNumberFormat="1" applyFont="1" applyFill="1" applyBorder="1" applyAlignment="1">
      <alignment/>
    </xf>
    <xf numFmtId="3" fontId="27" fillId="24" borderId="40" xfId="0" applyNumberFormat="1" applyFont="1" applyFill="1" applyBorder="1" applyAlignment="1">
      <alignment/>
    </xf>
    <xf numFmtId="3" fontId="27" fillId="24" borderId="65" xfId="0" applyNumberFormat="1" applyFont="1" applyFill="1" applyBorder="1" applyAlignment="1">
      <alignment/>
    </xf>
    <xf numFmtId="4" fontId="30" fillId="24" borderId="19" xfId="0" applyNumberFormat="1" applyFont="1" applyFill="1" applyBorder="1" applyAlignment="1">
      <alignment horizontal="center"/>
    </xf>
    <xf numFmtId="3" fontId="27" fillId="24" borderId="19" xfId="0" applyNumberFormat="1" applyFont="1" applyFill="1" applyBorder="1" applyAlignment="1">
      <alignment/>
    </xf>
    <xf numFmtId="3" fontId="27" fillId="24" borderId="64" xfId="0" applyNumberFormat="1" applyFont="1" applyFill="1" applyBorder="1" applyAlignment="1">
      <alignment/>
    </xf>
    <xf numFmtId="3" fontId="27" fillId="24" borderId="24" xfId="0" applyNumberFormat="1" applyFont="1" applyFill="1" applyBorder="1" applyAlignment="1">
      <alignment/>
    </xf>
    <xf numFmtId="3" fontId="27" fillId="24" borderId="43" xfId="0" applyNumberFormat="1" applyFont="1" applyFill="1" applyBorder="1" applyAlignment="1">
      <alignment/>
    </xf>
    <xf numFmtId="0" fontId="30" fillId="24" borderId="13" xfId="0" applyFont="1" applyFill="1" applyBorder="1" applyAlignment="1">
      <alignment/>
    </xf>
    <xf numFmtId="3" fontId="27" fillId="24" borderId="42" xfId="0" applyNumberFormat="1" applyFont="1" applyFill="1" applyBorder="1" applyAlignment="1">
      <alignment/>
    </xf>
    <xf numFmtId="3" fontId="27" fillId="24" borderId="66" xfId="0" applyNumberFormat="1" applyFont="1" applyFill="1" applyBorder="1" applyAlignment="1">
      <alignment/>
    </xf>
    <xf numFmtId="4" fontId="0" fillId="0" borderId="0" xfId="0" applyNumberFormat="1" applyFont="1" applyFill="1" applyBorder="1" applyAlignment="1">
      <alignment/>
    </xf>
    <xf numFmtId="3" fontId="0" fillId="0" borderId="0" xfId="0" applyNumberFormat="1" applyFont="1" applyFill="1" applyBorder="1" applyAlignment="1">
      <alignment/>
    </xf>
    <xf numFmtId="3" fontId="29" fillId="31" borderId="13" xfId="0" applyNumberFormat="1" applyFont="1" applyFill="1" applyBorder="1" applyAlignment="1">
      <alignment/>
    </xf>
    <xf numFmtId="3" fontId="27" fillId="24" borderId="13" xfId="0" applyNumberFormat="1" applyFont="1" applyFill="1" applyBorder="1" applyAlignment="1">
      <alignment/>
    </xf>
    <xf numFmtId="3" fontId="29" fillId="27" borderId="20" xfId="0" applyNumberFormat="1" applyFont="1" applyFill="1" applyBorder="1" applyAlignment="1">
      <alignment/>
    </xf>
    <xf numFmtId="3" fontId="29" fillId="0" borderId="20" xfId="0" applyNumberFormat="1" applyFont="1" applyFill="1" applyBorder="1" applyAlignment="1">
      <alignment/>
    </xf>
    <xf numFmtId="3" fontId="27" fillId="31" borderId="42" xfId="0" applyNumberFormat="1" applyFont="1" applyFill="1" applyBorder="1" applyAlignment="1">
      <alignment/>
    </xf>
    <xf numFmtId="3" fontId="27" fillId="31" borderId="64" xfId="0" applyNumberFormat="1" applyFont="1" applyFill="1" applyBorder="1" applyAlignment="1">
      <alignment/>
    </xf>
    <xf numFmtId="0" fontId="0" fillId="0" borderId="0" xfId="0" applyFont="1" applyFill="1" applyBorder="1" applyAlignment="1">
      <alignment wrapText="1"/>
    </xf>
    <xf numFmtId="3" fontId="0" fillId="0" borderId="0" xfId="0" applyNumberFormat="1" applyFont="1" applyFill="1" applyBorder="1" applyAlignment="1">
      <alignment wrapText="1"/>
    </xf>
    <xf numFmtId="0" fontId="0" fillId="0" borderId="21" xfId="0" applyFont="1" applyBorder="1" applyAlignment="1">
      <alignment/>
    </xf>
    <xf numFmtId="0" fontId="0" fillId="0" borderId="39" xfId="0" applyFont="1" applyBorder="1" applyAlignment="1">
      <alignment/>
    </xf>
    <xf numFmtId="4" fontId="2" fillId="0" borderId="23" xfId="0" applyNumberFormat="1" applyFont="1" applyBorder="1" applyAlignment="1">
      <alignment wrapText="1"/>
    </xf>
    <xf numFmtId="3" fontId="0" fillId="0" borderId="0" xfId="0" applyNumberFormat="1" applyFont="1" applyFill="1" applyBorder="1" applyAlignment="1">
      <alignment/>
    </xf>
    <xf numFmtId="3" fontId="0" fillId="0" borderId="0" xfId="0" applyNumberFormat="1" applyFont="1" applyBorder="1" applyAlignment="1">
      <alignment/>
    </xf>
    <xf numFmtId="4" fontId="0" fillId="0" borderId="0" xfId="0" applyNumberFormat="1" applyFont="1" applyBorder="1" applyAlignment="1">
      <alignment/>
    </xf>
    <xf numFmtId="0" fontId="1" fillId="0" borderId="0" xfId="0" applyFont="1" applyFill="1" applyBorder="1" applyAlignment="1">
      <alignment wrapText="1"/>
    </xf>
    <xf numFmtId="3" fontId="1" fillId="0" borderId="0" xfId="0" applyNumberFormat="1" applyFont="1" applyFill="1" applyBorder="1" applyAlignment="1">
      <alignment wrapText="1"/>
    </xf>
    <xf numFmtId="3" fontId="1" fillId="0" borderId="0" xfId="0" applyNumberFormat="1" applyFont="1" applyFill="1" applyBorder="1" applyAlignment="1">
      <alignment/>
    </xf>
    <xf numFmtId="4" fontId="0" fillId="0" borderId="0" xfId="0" applyNumberFormat="1"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0" fillId="0" borderId="0" xfId="0" applyFont="1" applyAlignment="1">
      <alignment/>
    </xf>
    <xf numFmtId="4" fontId="5" fillId="7" borderId="20" xfId="0" applyNumberFormat="1" applyFont="1" applyFill="1" applyBorder="1" applyAlignment="1">
      <alignment horizontal="center" vertical="center"/>
    </xf>
    <xf numFmtId="4" fontId="5" fillId="7" borderId="21" xfId="0" applyNumberFormat="1" applyFont="1" applyFill="1" applyBorder="1" applyAlignment="1">
      <alignment horizontal="center" vertical="center"/>
    </xf>
    <xf numFmtId="4" fontId="5" fillId="7" borderId="39" xfId="0" applyNumberFormat="1" applyFont="1" applyFill="1" applyBorder="1" applyAlignment="1">
      <alignment horizontal="center" vertical="center"/>
    </xf>
    <xf numFmtId="0" fontId="0" fillId="0" borderId="21" xfId="0" applyBorder="1" applyAlignment="1">
      <alignment/>
    </xf>
    <xf numFmtId="0" fontId="0" fillId="0" borderId="26" xfId="0" applyBorder="1" applyAlignment="1">
      <alignment/>
    </xf>
    <xf numFmtId="0" fontId="38" fillId="0" borderId="0" xfId="0" applyFont="1" applyFill="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revised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eufeil\Local%20Settings\Temporary%20Internet%20Files\OLK97\PVD%20BUDGET%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1 Project budget"/>
    </sheetNames>
    <sheetDataSet>
      <sheetData sheetId="0">
        <row r="56">
          <cell r="E56">
            <v>0</v>
          </cell>
          <cell r="I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S86"/>
  <sheetViews>
    <sheetView view="pageLayout" zoomScale="68" zoomScalePageLayoutView="68" workbookViewId="0" topLeftCell="A61">
      <selection activeCell="B79" sqref="B79"/>
    </sheetView>
  </sheetViews>
  <sheetFormatPr defaultColWidth="9.140625" defaultRowHeight="12.75"/>
  <cols>
    <col min="1" max="1" width="42.7109375" style="12" customWidth="1"/>
    <col min="2" max="2" width="12.7109375" style="11" customWidth="1"/>
    <col min="3" max="3" width="9.57421875" style="11" customWidth="1"/>
    <col min="4" max="4" width="13.421875" style="79" customWidth="1"/>
    <col min="5" max="9" width="11.8515625" style="11" customWidth="1"/>
    <col min="10" max="10" width="17.7109375" style="11" customWidth="1"/>
    <col min="11" max="11" width="11.00390625" style="42" customWidth="1"/>
    <col min="12" max="12" width="9.57421875" style="42" customWidth="1"/>
    <col min="13" max="14" width="13.421875" style="42" customWidth="1"/>
    <col min="15" max="15" width="20.57421875" style="42" customWidth="1"/>
    <col min="16" max="16" width="14.140625" style="11" customWidth="1"/>
    <col min="17" max="17" width="7.421875" style="11" customWidth="1"/>
    <col min="18" max="18" width="27.140625" style="11" customWidth="1"/>
    <col min="19" max="19" width="29.421875" style="11" customWidth="1"/>
    <col min="20" max="16384" width="9.140625" style="10" customWidth="1"/>
  </cols>
  <sheetData>
    <row r="1" spans="1:19" ht="12.75">
      <c r="A1" s="60" t="s">
        <v>0</v>
      </c>
      <c r="B1" s="43" t="s">
        <v>28</v>
      </c>
      <c r="C1" s="44"/>
      <c r="D1" s="80"/>
      <c r="E1" s="44"/>
      <c r="F1" s="44"/>
      <c r="G1" s="44"/>
      <c r="H1" s="44"/>
      <c r="I1" s="44"/>
      <c r="J1" s="44"/>
      <c r="K1" s="44"/>
      <c r="L1" s="44"/>
      <c r="M1" s="44"/>
      <c r="N1" s="44"/>
      <c r="O1" s="44"/>
      <c r="P1" s="44"/>
      <c r="Q1" s="301"/>
      <c r="R1" s="302"/>
      <c r="S1" s="10"/>
    </row>
    <row r="2" spans="1:19" ht="12.75">
      <c r="A2" s="61"/>
      <c r="B2" s="28" t="s">
        <v>113</v>
      </c>
      <c r="C2" s="29"/>
      <c r="D2" s="81"/>
      <c r="E2" s="29"/>
      <c r="F2" s="29"/>
      <c r="G2" s="29"/>
      <c r="H2" s="29"/>
      <c r="I2" s="29"/>
      <c r="J2" s="29"/>
      <c r="K2" s="30"/>
      <c r="L2" s="30"/>
      <c r="M2" s="30"/>
      <c r="N2" s="30"/>
      <c r="O2" s="30"/>
      <c r="P2" s="45"/>
      <c r="Q2" s="45"/>
      <c r="R2" s="46"/>
      <c r="S2" s="13"/>
    </row>
    <row r="3" spans="1:19" ht="12.75">
      <c r="A3" s="61"/>
      <c r="B3" s="31"/>
      <c r="C3" s="32"/>
      <c r="D3" s="82"/>
      <c r="E3" s="32"/>
      <c r="F3" s="32"/>
      <c r="G3" s="32"/>
      <c r="H3" s="32"/>
      <c r="I3" s="32"/>
      <c r="J3" s="32"/>
      <c r="K3" s="33"/>
      <c r="L3" s="34"/>
      <c r="M3" s="34"/>
      <c r="N3" s="34"/>
      <c r="O3" s="34"/>
      <c r="P3" s="303"/>
      <c r="Q3" s="45"/>
      <c r="R3" s="45"/>
      <c r="S3" s="13"/>
    </row>
    <row r="4" spans="1:40" s="35" customFormat="1" ht="32.25" customHeight="1" thickBot="1">
      <c r="A4" s="86" t="s">
        <v>112</v>
      </c>
      <c r="B4" s="314" t="s">
        <v>135</v>
      </c>
      <c r="C4" s="315"/>
      <c r="D4" s="315"/>
      <c r="E4" s="316"/>
      <c r="F4" s="314" t="s">
        <v>131</v>
      </c>
      <c r="G4" s="317"/>
      <c r="H4" s="317"/>
      <c r="I4" s="317"/>
      <c r="J4" s="318"/>
      <c r="K4" s="47" t="s">
        <v>114</v>
      </c>
      <c r="L4" s="171"/>
      <c r="M4" s="171"/>
      <c r="N4" s="48"/>
      <c r="O4" s="49"/>
      <c r="P4" s="50" t="s">
        <v>66</v>
      </c>
      <c r="Q4" s="51"/>
      <c r="R4" s="51"/>
      <c r="S4" s="14"/>
      <c r="T4" s="14"/>
      <c r="U4" s="14"/>
      <c r="V4" s="14"/>
      <c r="W4" s="14"/>
      <c r="X4" s="14"/>
      <c r="Y4" s="14"/>
      <c r="Z4" s="14"/>
      <c r="AA4" s="14"/>
      <c r="AB4" s="14"/>
      <c r="AC4" s="14"/>
      <c r="AD4" s="14"/>
      <c r="AE4" s="14"/>
      <c r="AF4" s="14"/>
      <c r="AG4" s="14"/>
      <c r="AH4" s="14"/>
      <c r="AI4" s="14"/>
      <c r="AJ4" s="14"/>
      <c r="AK4" s="14"/>
      <c r="AL4" s="14"/>
      <c r="AM4" s="14"/>
      <c r="AN4" s="14"/>
    </row>
    <row r="5" spans="1:18" s="16" customFormat="1" ht="78.75">
      <c r="A5" s="87" t="s">
        <v>1</v>
      </c>
      <c r="B5" s="15" t="s">
        <v>2</v>
      </c>
      <c r="C5" s="15" t="s">
        <v>3</v>
      </c>
      <c r="D5" s="173" t="s">
        <v>25</v>
      </c>
      <c r="E5" s="174" t="s">
        <v>4</v>
      </c>
      <c r="F5" s="175" t="s">
        <v>3</v>
      </c>
      <c r="G5" s="172" t="s">
        <v>127</v>
      </c>
      <c r="H5" s="172" t="s">
        <v>128</v>
      </c>
      <c r="I5" s="170" t="s">
        <v>129</v>
      </c>
      <c r="J5" s="52" t="s">
        <v>130</v>
      </c>
      <c r="K5" s="175" t="s">
        <v>3</v>
      </c>
      <c r="L5" s="172" t="s">
        <v>25</v>
      </c>
      <c r="M5" s="172" t="s">
        <v>4</v>
      </c>
      <c r="N5" s="170" t="s">
        <v>16</v>
      </c>
      <c r="O5" s="52" t="s">
        <v>17</v>
      </c>
      <c r="P5" s="53" t="s">
        <v>22</v>
      </c>
      <c r="Q5" s="54" t="s">
        <v>23</v>
      </c>
      <c r="R5" s="54" t="s">
        <v>24</v>
      </c>
    </row>
    <row r="6" spans="1:18" s="16" customFormat="1" ht="27" thickBot="1">
      <c r="A6" s="72" t="s">
        <v>36</v>
      </c>
      <c r="B6" s="17"/>
      <c r="C6" s="17" t="s">
        <v>13</v>
      </c>
      <c r="D6" s="83" t="s">
        <v>14</v>
      </c>
      <c r="E6" s="23" t="s">
        <v>18</v>
      </c>
      <c r="F6" s="17" t="s">
        <v>13</v>
      </c>
      <c r="G6" s="17" t="s">
        <v>14</v>
      </c>
      <c r="H6" s="23" t="s">
        <v>18</v>
      </c>
      <c r="I6" s="24" t="s">
        <v>19</v>
      </c>
      <c r="J6" s="25" t="s">
        <v>20</v>
      </c>
      <c r="K6" s="17" t="s">
        <v>13</v>
      </c>
      <c r="L6" s="17" t="s">
        <v>14</v>
      </c>
      <c r="M6" s="23" t="s">
        <v>18</v>
      </c>
      <c r="N6" s="24" t="s">
        <v>19</v>
      </c>
      <c r="O6" s="25" t="s">
        <v>20</v>
      </c>
      <c r="P6" s="55"/>
      <c r="Q6" s="56"/>
      <c r="R6" s="56"/>
    </row>
    <row r="7" spans="1:19" ht="13.5" thickTop="1">
      <c r="A7" s="1" t="s">
        <v>5</v>
      </c>
      <c r="B7" s="2"/>
      <c r="C7" s="19"/>
      <c r="D7" s="78"/>
      <c r="E7" s="36"/>
      <c r="F7" s="168"/>
      <c r="G7" s="262"/>
      <c r="H7" s="262"/>
      <c r="I7" s="231"/>
      <c r="J7" s="231"/>
      <c r="K7" s="235"/>
      <c r="L7" s="236"/>
      <c r="M7" s="236"/>
      <c r="N7" s="237"/>
      <c r="O7" s="238"/>
      <c r="P7" s="57"/>
      <c r="Q7" s="37"/>
      <c r="R7" s="58"/>
      <c r="S7" s="10"/>
    </row>
    <row r="8" spans="1:19" ht="41.25">
      <c r="A8" s="3" t="s">
        <v>29</v>
      </c>
      <c r="B8" s="4" t="s">
        <v>30</v>
      </c>
      <c r="C8" s="95">
        <v>10</v>
      </c>
      <c r="D8" s="95">
        <v>100</v>
      </c>
      <c r="E8" s="96">
        <v>1000</v>
      </c>
      <c r="F8" s="149">
        <v>10</v>
      </c>
      <c r="G8" s="151">
        <f>SUM(L8/0.807)</f>
        <v>149.93804213135067</v>
      </c>
      <c r="H8" s="151">
        <f>SUM(F8*G8)</f>
        <v>1499.3804213135068</v>
      </c>
      <c r="I8" s="151">
        <v>0</v>
      </c>
      <c r="J8" s="150">
        <f>SUM(H8)</f>
        <v>1499.3804213135068</v>
      </c>
      <c r="K8" s="239">
        <v>10</v>
      </c>
      <c r="L8" s="240">
        <v>121</v>
      </c>
      <c r="M8" s="241">
        <f>SUM(K8*L8)</f>
        <v>1210</v>
      </c>
      <c r="N8" s="250">
        <v>0</v>
      </c>
      <c r="O8" s="243">
        <f>SUM(M8)</f>
        <v>1210</v>
      </c>
      <c r="P8" s="97">
        <f>SUM(E8-O8)</f>
        <v>-210</v>
      </c>
      <c r="Q8" s="160">
        <f>(M8-E8)/E8</f>
        <v>0.21</v>
      </c>
      <c r="R8" s="230" t="s">
        <v>111</v>
      </c>
      <c r="S8" s="10"/>
    </row>
    <row r="9" spans="1:19" ht="26.25">
      <c r="A9" s="3" t="s">
        <v>31</v>
      </c>
      <c r="B9" s="4" t="s">
        <v>30</v>
      </c>
      <c r="C9" s="95">
        <v>15</v>
      </c>
      <c r="D9" s="95">
        <v>420</v>
      </c>
      <c r="E9" s="99">
        <v>6300</v>
      </c>
      <c r="F9" s="149">
        <v>15</v>
      </c>
      <c r="G9" s="151">
        <f>SUM(L9/0.807)</f>
        <v>517.9677819083023</v>
      </c>
      <c r="H9" s="151">
        <f>SUM(G9*15)</f>
        <v>7769.516728624534</v>
      </c>
      <c r="I9" s="151">
        <v>0</v>
      </c>
      <c r="J9" s="151">
        <f>SUM(H9)</f>
        <v>7769.516728624534</v>
      </c>
      <c r="K9" s="239">
        <v>15</v>
      </c>
      <c r="L9" s="240">
        <v>418</v>
      </c>
      <c r="M9" s="241">
        <f>SUM(K9*L9)</f>
        <v>6270</v>
      </c>
      <c r="N9" s="250">
        <v>0</v>
      </c>
      <c r="O9" s="243">
        <f>SUM(M9)</f>
        <v>6270</v>
      </c>
      <c r="P9" s="97">
        <f>SUM(E9-O9)</f>
        <v>30</v>
      </c>
      <c r="Q9" s="160">
        <f>(M9-E9)/E9</f>
        <v>-0.004761904761904762</v>
      </c>
      <c r="R9" s="98"/>
      <c r="S9" s="10"/>
    </row>
    <row r="10" spans="1:19" ht="52.5">
      <c r="A10" s="3" t="s">
        <v>33</v>
      </c>
      <c r="B10" s="4" t="s">
        <v>32</v>
      </c>
      <c r="C10" s="95">
        <v>16</v>
      </c>
      <c r="D10" s="95">
        <v>157</v>
      </c>
      <c r="E10" s="99">
        <v>2512</v>
      </c>
      <c r="F10" s="149">
        <v>16</v>
      </c>
      <c r="G10" s="151">
        <f>SUM(L10/0.807)</f>
        <v>206.93928128872366</v>
      </c>
      <c r="H10" s="151">
        <f>SUM(G10*F10)</f>
        <v>3311.0285006195786</v>
      </c>
      <c r="I10" s="151">
        <v>0</v>
      </c>
      <c r="J10" s="151">
        <f>SUM(H10)</f>
        <v>3311.0285006195786</v>
      </c>
      <c r="K10" s="239">
        <v>16</v>
      </c>
      <c r="L10" s="240">
        <v>167</v>
      </c>
      <c r="M10" s="241">
        <f>SUM(K10*L10)</f>
        <v>2672</v>
      </c>
      <c r="N10" s="250">
        <v>0</v>
      </c>
      <c r="O10" s="243">
        <f>SUM(M10)</f>
        <v>2672</v>
      </c>
      <c r="P10" s="97">
        <f>SUM(E10-O10)</f>
        <v>-160</v>
      </c>
      <c r="Q10" s="160">
        <f>(M10-E10)/E10</f>
        <v>0.06369426751592357</v>
      </c>
      <c r="R10" s="98"/>
      <c r="S10" s="10"/>
    </row>
    <row r="11" spans="1:19" ht="39">
      <c r="A11" s="3" t="s">
        <v>34</v>
      </c>
      <c r="B11" s="4" t="s">
        <v>32</v>
      </c>
      <c r="C11" s="95">
        <v>180</v>
      </c>
      <c r="D11" s="95">
        <v>157</v>
      </c>
      <c r="E11" s="99">
        <v>28260</v>
      </c>
      <c r="F11" s="149">
        <v>189</v>
      </c>
      <c r="G11" s="151">
        <f>SUM(L11/0.807)</f>
        <v>206.93928128872366</v>
      </c>
      <c r="H11" s="151">
        <f>SUM(G11*F11)</f>
        <v>39111.52416356877</v>
      </c>
      <c r="I11" s="151"/>
      <c r="J11" s="151">
        <f>SUM(H11)</f>
        <v>39111.52416356877</v>
      </c>
      <c r="K11" s="239">
        <v>189</v>
      </c>
      <c r="L11" s="240">
        <v>167</v>
      </c>
      <c r="M11" s="241">
        <f>SUM(K11*L11)</f>
        <v>31563</v>
      </c>
      <c r="N11" s="250">
        <v>0</v>
      </c>
      <c r="O11" s="243">
        <f>SUM(M11)</f>
        <v>31563</v>
      </c>
      <c r="P11" s="97">
        <f>SUM(E11-O11)</f>
        <v>-3303</v>
      </c>
      <c r="Q11" s="160">
        <f>(M11-E11)/E11</f>
        <v>0.11687898089171975</v>
      </c>
      <c r="R11" s="145" t="s">
        <v>67</v>
      </c>
      <c r="S11" s="10"/>
    </row>
    <row r="12" spans="1:19" ht="13.5">
      <c r="A12" s="5" t="s">
        <v>35</v>
      </c>
      <c r="B12" s="6"/>
      <c r="C12" s="100"/>
      <c r="D12" s="100"/>
      <c r="E12" s="100">
        <f>SUM(E8:E11)</f>
        <v>38072</v>
      </c>
      <c r="F12" s="268"/>
      <c r="G12" s="269"/>
      <c r="H12" s="269">
        <f>SUM(H8:H11)</f>
        <v>51691.44981412639</v>
      </c>
      <c r="I12" s="269">
        <v>0</v>
      </c>
      <c r="J12" s="269">
        <f>SUM(J8:J11)</f>
        <v>51691.44981412639</v>
      </c>
      <c r="K12" s="268"/>
      <c r="L12" s="269"/>
      <c r="M12" s="269">
        <f>SUM(M8:M11)</f>
        <v>41715</v>
      </c>
      <c r="N12" s="269">
        <v>0</v>
      </c>
      <c r="O12" s="270">
        <f>SUM(O8:O11)</f>
        <v>41715</v>
      </c>
      <c r="P12" s="101">
        <f>SUM(E12-O12)</f>
        <v>-3643</v>
      </c>
      <c r="Q12" s="162">
        <f>(M12-E12)/E12</f>
        <v>0.09568711914267704</v>
      </c>
      <c r="R12" s="146"/>
      <c r="S12" s="10"/>
    </row>
    <row r="13" spans="1:19" ht="13.5">
      <c r="A13" s="1" t="s">
        <v>6</v>
      </c>
      <c r="B13" s="2"/>
      <c r="C13" s="103"/>
      <c r="D13" s="103"/>
      <c r="E13" s="104"/>
      <c r="F13" s="152"/>
      <c r="G13" s="156"/>
      <c r="H13" s="156"/>
      <c r="I13" s="156"/>
      <c r="J13" s="156"/>
      <c r="K13" s="247"/>
      <c r="L13" s="248"/>
      <c r="M13" s="249"/>
      <c r="N13" s="245"/>
      <c r="O13" s="246"/>
      <c r="P13" s="105"/>
      <c r="Q13" s="160"/>
      <c r="R13" s="147"/>
      <c r="S13" s="10"/>
    </row>
    <row r="14" spans="1:19" ht="13.5">
      <c r="A14" s="67" t="s">
        <v>7</v>
      </c>
      <c r="B14" s="65"/>
      <c r="C14" s="107"/>
      <c r="D14" s="107"/>
      <c r="E14" s="108"/>
      <c r="F14" s="271"/>
      <c r="G14" s="108"/>
      <c r="H14" s="108"/>
      <c r="I14" s="108"/>
      <c r="J14" s="108"/>
      <c r="K14" s="271"/>
      <c r="L14" s="272"/>
      <c r="M14" s="107"/>
      <c r="N14" s="108"/>
      <c r="O14" s="273"/>
      <c r="P14" s="109"/>
      <c r="Q14" s="162"/>
      <c r="R14" s="148"/>
      <c r="S14" s="10"/>
    </row>
    <row r="15" spans="1:19" ht="26.25">
      <c r="A15" s="3" t="s">
        <v>40</v>
      </c>
      <c r="B15" s="66" t="s">
        <v>37</v>
      </c>
      <c r="C15" s="111">
        <v>60</v>
      </c>
      <c r="D15" s="111">
        <v>1000</v>
      </c>
      <c r="E15" s="99">
        <v>60000</v>
      </c>
      <c r="F15" s="149">
        <v>63</v>
      </c>
      <c r="G15" s="151">
        <f>SUM(L15/0.807)</f>
        <v>1218.091697645601</v>
      </c>
      <c r="H15" s="151">
        <f>SUM(G15*F15)</f>
        <v>76739.77695167286</v>
      </c>
      <c r="I15" s="151">
        <v>0</v>
      </c>
      <c r="J15" s="151">
        <f>SUM(H15)</f>
        <v>76739.77695167286</v>
      </c>
      <c r="K15" s="239">
        <v>63</v>
      </c>
      <c r="L15" s="240">
        <v>983</v>
      </c>
      <c r="M15" s="241">
        <f>SUM(K15*L15)</f>
        <v>61929</v>
      </c>
      <c r="N15" s="250">
        <v>0</v>
      </c>
      <c r="O15" s="243">
        <f>SUM(M15)</f>
        <v>61929</v>
      </c>
      <c r="P15" s="97">
        <f>SUM(E15-O15)</f>
        <v>-1929</v>
      </c>
      <c r="Q15" s="160">
        <f>(M15-E15)/E15</f>
        <v>0.03215</v>
      </c>
      <c r="R15" s="147" t="s">
        <v>68</v>
      </c>
      <c r="S15" s="10"/>
    </row>
    <row r="16" spans="1:19" ht="39">
      <c r="A16" s="3" t="s">
        <v>46</v>
      </c>
      <c r="B16" s="66" t="s">
        <v>37</v>
      </c>
      <c r="C16" s="111">
        <v>3</v>
      </c>
      <c r="D16" s="111">
        <v>1000</v>
      </c>
      <c r="E16" s="99">
        <v>3000</v>
      </c>
      <c r="F16" s="149">
        <v>3</v>
      </c>
      <c r="G16" s="151">
        <f>SUM(L16/0.807)</f>
        <v>1210.6567534076828</v>
      </c>
      <c r="H16" s="151">
        <f>SUM(G16*F16)</f>
        <v>3631.970260223048</v>
      </c>
      <c r="I16" s="151">
        <v>0</v>
      </c>
      <c r="J16" s="151">
        <f>SUM(H16)</f>
        <v>3631.970260223048</v>
      </c>
      <c r="K16" s="239">
        <v>3</v>
      </c>
      <c r="L16" s="240">
        <v>977</v>
      </c>
      <c r="M16" s="241">
        <f>SUM(K16*L16)</f>
        <v>2931</v>
      </c>
      <c r="N16" s="250">
        <v>0</v>
      </c>
      <c r="O16" s="243">
        <f>SUM(M16)</f>
        <v>2931</v>
      </c>
      <c r="P16" s="97">
        <f>SUM(E16-O16)</f>
        <v>69</v>
      </c>
      <c r="Q16" s="160">
        <f>(M16-E16)/E16</f>
        <v>-0.023</v>
      </c>
      <c r="R16" s="98"/>
      <c r="S16" s="10"/>
    </row>
    <row r="17" spans="1:19" ht="13.5">
      <c r="A17" s="67" t="s">
        <v>43</v>
      </c>
      <c r="B17" s="65"/>
      <c r="C17" s="107"/>
      <c r="D17" s="107"/>
      <c r="E17" s="108"/>
      <c r="F17" s="271"/>
      <c r="G17" s="108"/>
      <c r="H17" s="108"/>
      <c r="I17" s="108"/>
      <c r="J17" s="108"/>
      <c r="K17" s="271"/>
      <c r="L17" s="272"/>
      <c r="M17" s="107"/>
      <c r="N17" s="108"/>
      <c r="O17" s="273"/>
      <c r="P17" s="109"/>
      <c r="Q17" s="162"/>
      <c r="R17" s="110"/>
      <c r="S17" s="10"/>
    </row>
    <row r="18" spans="1:19" ht="26.25">
      <c r="A18" s="3" t="s">
        <v>38</v>
      </c>
      <c r="B18" s="4"/>
      <c r="C18" s="112"/>
      <c r="D18" s="112">
        <v>3500</v>
      </c>
      <c r="E18" s="99">
        <v>3500</v>
      </c>
      <c r="F18" s="149"/>
      <c r="G18" s="151">
        <f>SUM(L18/0.807)</f>
        <v>4151.177199504336</v>
      </c>
      <c r="H18" s="151">
        <f>SUM(G18)</f>
        <v>4151.177199504336</v>
      </c>
      <c r="I18" s="151">
        <v>0</v>
      </c>
      <c r="J18" s="151">
        <f>SUM(H18)</f>
        <v>4151.177199504336</v>
      </c>
      <c r="K18" s="239"/>
      <c r="L18" s="242">
        <v>3350</v>
      </c>
      <c r="M18" s="250">
        <f>SUM(L18)</f>
        <v>3350</v>
      </c>
      <c r="N18" s="250">
        <v>0</v>
      </c>
      <c r="O18" s="243">
        <f>SUM(M18)</f>
        <v>3350</v>
      </c>
      <c r="P18" s="97">
        <f>SUM(E18-O18)</f>
        <v>150</v>
      </c>
      <c r="Q18" s="160">
        <f>(M18-E18)/E18</f>
        <v>-0.04285714285714286</v>
      </c>
      <c r="R18" s="98"/>
      <c r="S18" s="10"/>
    </row>
    <row r="19" spans="1:19" ht="13.5">
      <c r="A19" s="5" t="s">
        <v>39</v>
      </c>
      <c r="B19" s="6"/>
      <c r="C19" s="100"/>
      <c r="D19" s="100"/>
      <c r="E19" s="100">
        <f>SUM(E15:E18)</f>
        <v>66500</v>
      </c>
      <c r="F19" s="268"/>
      <c r="G19" s="269"/>
      <c r="H19" s="269">
        <f>SUM(H15:H18)</f>
        <v>84522.92441140025</v>
      </c>
      <c r="I19" s="269">
        <v>0</v>
      </c>
      <c r="J19" s="269">
        <f>SUM(J15+J16+J18)</f>
        <v>84522.92441140025</v>
      </c>
      <c r="K19" s="268"/>
      <c r="L19" s="269"/>
      <c r="M19" s="269">
        <f>SUM(M15:M18)</f>
        <v>68210</v>
      </c>
      <c r="N19" s="269"/>
      <c r="O19" s="270">
        <f>SUM(O15:O18)</f>
        <v>68210</v>
      </c>
      <c r="P19" s="101">
        <f>SUM(E19-O19)</f>
        <v>-1710</v>
      </c>
      <c r="Q19" s="162">
        <f>(M19-E19)/E19</f>
        <v>0.025714285714285714</v>
      </c>
      <c r="R19" s="102"/>
      <c r="S19" s="10"/>
    </row>
    <row r="20" spans="1:19" ht="13.5">
      <c r="A20" s="1" t="s">
        <v>8</v>
      </c>
      <c r="B20" s="2"/>
      <c r="C20" s="103"/>
      <c r="D20" s="103"/>
      <c r="E20" s="104"/>
      <c r="F20" s="152"/>
      <c r="G20" s="156"/>
      <c r="H20" s="156"/>
      <c r="I20" s="156"/>
      <c r="J20" s="156"/>
      <c r="K20" s="247"/>
      <c r="L20" s="248"/>
      <c r="M20" s="249"/>
      <c r="N20" s="245"/>
      <c r="O20" s="246"/>
      <c r="P20" s="105"/>
      <c r="Q20" s="160"/>
      <c r="R20" s="106"/>
      <c r="S20" s="10"/>
    </row>
    <row r="21" spans="1:19" ht="13.5">
      <c r="A21" s="3" t="s">
        <v>41</v>
      </c>
      <c r="B21" s="4"/>
      <c r="C21" s="95"/>
      <c r="D21" s="95"/>
      <c r="E21" s="99">
        <v>1000</v>
      </c>
      <c r="F21" s="149"/>
      <c r="G21" s="151"/>
      <c r="H21" s="151">
        <f>SUM(M21/0.807)</f>
        <v>1223.0483271375465</v>
      </c>
      <c r="I21" s="151">
        <v>0</v>
      </c>
      <c r="J21" s="151">
        <f>SUM(H21)</f>
        <v>1223.0483271375465</v>
      </c>
      <c r="K21" s="239"/>
      <c r="L21" s="240"/>
      <c r="M21" s="241">
        <v>987</v>
      </c>
      <c r="N21" s="250">
        <v>0</v>
      </c>
      <c r="O21" s="243">
        <f>SUM(M20:N21)</f>
        <v>987</v>
      </c>
      <c r="P21" s="97">
        <f>SUM(E21-M21)</f>
        <v>13</v>
      </c>
      <c r="Q21" s="160">
        <f>(M21-E21)/E21</f>
        <v>-0.013</v>
      </c>
      <c r="R21" s="98"/>
      <c r="S21" s="10"/>
    </row>
    <row r="22" spans="1:19" ht="24" customHeight="1">
      <c r="A22" s="5" t="s">
        <v>42</v>
      </c>
      <c r="B22" s="6"/>
      <c r="C22" s="100"/>
      <c r="D22" s="100"/>
      <c r="E22" s="100">
        <f>SUM(E21)</f>
        <v>1000</v>
      </c>
      <c r="F22" s="268"/>
      <c r="G22" s="269"/>
      <c r="H22" s="269">
        <f>SUM(H21)</f>
        <v>1223.0483271375465</v>
      </c>
      <c r="I22" s="269">
        <v>0</v>
      </c>
      <c r="J22" s="269">
        <f>SUM(J21)</f>
        <v>1223.0483271375465</v>
      </c>
      <c r="K22" s="268"/>
      <c r="L22" s="269"/>
      <c r="M22" s="269">
        <f>SUM(M21)</f>
        <v>987</v>
      </c>
      <c r="N22" s="269">
        <v>0</v>
      </c>
      <c r="O22" s="270">
        <f>SUM(O21)</f>
        <v>987</v>
      </c>
      <c r="P22" s="274">
        <f>SUM(E22-O22)</f>
        <v>13</v>
      </c>
      <c r="Q22" s="162">
        <f>(M22-E22)/E22</f>
        <v>-0.013</v>
      </c>
      <c r="R22" s="102"/>
      <c r="S22" s="10"/>
    </row>
    <row r="23" spans="1:19" ht="13.5">
      <c r="A23" s="1" t="s">
        <v>9</v>
      </c>
      <c r="B23" s="4"/>
      <c r="C23" s="95"/>
      <c r="D23" s="95"/>
      <c r="E23" s="99"/>
      <c r="F23" s="149"/>
      <c r="G23" s="151"/>
      <c r="H23" s="151"/>
      <c r="I23" s="151"/>
      <c r="J23" s="151"/>
      <c r="K23" s="239"/>
      <c r="L23" s="240"/>
      <c r="M23" s="241"/>
      <c r="N23" s="250"/>
      <c r="O23" s="243"/>
      <c r="P23" s="97"/>
      <c r="Q23" s="160"/>
      <c r="R23" s="98"/>
      <c r="S23" s="10"/>
    </row>
    <row r="24" spans="1:19" ht="26.25">
      <c r="A24" s="3" t="s">
        <v>45</v>
      </c>
      <c r="B24" s="4" t="s">
        <v>44</v>
      </c>
      <c r="C24" s="95">
        <v>90</v>
      </c>
      <c r="D24" s="95">
        <v>66</v>
      </c>
      <c r="E24" s="99">
        <v>5940</v>
      </c>
      <c r="F24" s="149">
        <v>90</v>
      </c>
      <c r="G24" s="151">
        <f>SUM(L24/0.807)</f>
        <v>83.02354399008674</v>
      </c>
      <c r="H24" s="151">
        <f>SUM(F24*G24)</f>
        <v>7472.118959107806</v>
      </c>
      <c r="I24" s="151">
        <v>0</v>
      </c>
      <c r="J24" s="151">
        <f>SUM(H24)</f>
        <v>7472.118959107806</v>
      </c>
      <c r="K24" s="239">
        <v>90</v>
      </c>
      <c r="L24" s="241">
        <v>67</v>
      </c>
      <c r="M24" s="241">
        <f>SUM(K24*L24)</f>
        <v>6030</v>
      </c>
      <c r="N24" s="250">
        <v>0</v>
      </c>
      <c r="O24" s="243">
        <f>SUM(M24:N24)</f>
        <v>6030</v>
      </c>
      <c r="P24" s="97">
        <f>SUM(E24-M24)</f>
        <v>-90</v>
      </c>
      <c r="Q24" s="160">
        <f>(M24-E24)/E24</f>
        <v>0.015151515151515152</v>
      </c>
      <c r="R24" s="98"/>
      <c r="S24" s="10"/>
    </row>
    <row r="25" spans="1:19" ht="14.25">
      <c r="A25" s="5" t="s">
        <v>121</v>
      </c>
      <c r="B25" s="7"/>
      <c r="C25" s="100"/>
      <c r="D25" s="100"/>
      <c r="E25" s="100">
        <f>SUM(E24)</f>
        <v>5940</v>
      </c>
      <c r="F25" s="275"/>
      <c r="G25" s="269"/>
      <c r="H25" s="269">
        <f>SUM(H24)</f>
        <v>7472.118959107806</v>
      </c>
      <c r="I25" s="269">
        <v>0</v>
      </c>
      <c r="J25" s="269">
        <f>SUM(J24)</f>
        <v>7472.118959107806</v>
      </c>
      <c r="K25" s="275"/>
      <c r="L25" s="269"/>
      <c r="M25" s="269">
        <f>SUM(M24)</f>
        <v>6030</v>
      </c>
      <c r="N25" s="269">
        <v>0</v>
      </c>
      <c r="O25" s="270">
        <f>SUM(O24)</f>
        <v>6030</v>
      </c>
      <c r="P25" s="101">
        <f>SUM(E25-O25)</f>
        <v>-90</v>
      </c>
      <c r="Q25" s="162">
        <f>(M25-E25)/E25</f>
        <v>0.015151515151515152</v>
      </c>
      <c r="R25" s="102"/>
      <c r="S25" s="10"/>
    </row>
    <row r="26" spans="1:19" ht="13.5">
      <c r="A26" s="1" t="s">
        <v>10</v>
      </c>
      <c r="B26" s="20"/>
      <c r="C26" s="103"/>
      <c r="D26" s="103"/>
      <c r="E26" s="104"/>
      <c r="F26" s="157"/>
      <c r="G26" s="156"/>
      <c r="H26" s="156"/>
      <c r="I26" s="156"/>
      <c r="J26" s="156"/>
      <c r="K26" s="251"/>
      <c r="L26" s="248"/>
      <c r="M26" s="249"/>
      <c r="N26" s="245"/>
      <c r="O26" s="246"/>
      <c r="P26" s="105"/>
      <c r="Q26" s="160"/>
      <c r="R26" s="106"/>
      <c r="S26" s="10"/>
    </row>
    <row r="27" spans="1:19" ht="39">
      <c r="A27" s="3" t="s">
        <v>47</v>
      </c>
      <c r="B27" s="21" t="s">
        <v>48</v>
      </c>
      <c r="C27" s="95">
        <v>9</v>
      </c>
      <c r="D27" s="95">
        <v>600</v>
      </c>
      <c r="E27" s="99">
        <v>5400</v>
      </c>
      <c r="F27" s="154">
        <v>9</v>
      </c>
      <c r="G27" s="151">
        <f>SUM(L27/0.807)</f>
        <v>619.5786864931846</v>
      </c>
      <c r="H27" s="151">
        <f>SUM(F27*G27)</f>
        <v>5576.208178438661</v>
      </c>
      <c r="I27" s="151">
        <v>0</v>
      </c>
      <c r="J27" s="151">
        <f>SUM(H27)</f>
        <v>5576.208178438661</v>
      </c>
      <c r="K27" s="252">
        <v>9</v>
      </c>
      <c r="L27" s="241">
        <v>500</v>
      </c>
      <c r="M27" s="241">
        <f>SUM(K27*L27)</f>
        <v>4500</v>
      </c>
      <c r="N27" s="250">
        <v>0</v>
      </c>
      <c r="O27" s="243">
        <f>SUM(M27:N27)</f>
        <v>4500</v>
      </c>
      <c r="P27" s="97">
        <f>SUM(E27-M27)</f>
        <v>900</v>
      </c>
      <c r="Q27" s="160">
        <f>(M27-E27)/E27</f>
        <v>-0.16666666666666666</v>
      </c>
      <c r="R27" s="98"/>
      <c r="S27" s="10"/>
    </row>
    <row r="28" spans="1:19" ht="13.5">
      <c r="A28" s="5" t="s">
        <v>122</v>
      </c>
      <c r="B28" s="22"/>
      <c r="C28" s="100"/>
      <c r="D28" s="100"/>
      <c r="E28" s="100">
        <f>SUM(E27)</f>
        <v>5400</v>
      </c>
      <c r="F28" s="276"/>
      <c r="G28" s="269"/>
      <c r="H28" s="269">
        <f>SUM(H27)</f>
        <v>5576.208178438661</v>
      </c>
      <c r="I28" s="269">
        <v>0</v>
      </c>
      <c r="J28" s="269">
        <f>SUM(J27)</f>
        <v>5576.208178438661</v>
      </c>
      <c r="K28" s="276"/>
      <c r="L28" s="269"/>
      <c r="M28" s="269">
        <f>SUM(M27)</f>
        <v>4500</v>
      </c>
      <c r="N28" s="269">
        <v>0</v>
      </c>
      <c r="O28" s="270">
        <f>SUM(O27)</f>
        <v>4500</v>
      </c>
      <c r="P28" s="274">
        <f>SUM(E28-O28)</f>
        <v>900</v>
      </c>
      <c r="Q28" s="162">
        <f>(M28-E28)/E28</f>
        <v>-0.16666666666666666</v>
      </c>
      <c r="R28" s="102"/>
      <c r="S28" s="10"/>
    </row>
    <row r="29" spans="1:19" ht="26.25">
      <c r="A29" s="69" t="s">
        <v>57</v>
      </c>
      <c r="B29" s="68"/>
      <c r="C29" s="104"/>
      <c r="D29" s="104"/>
      <c r="E29" s="104">
        <f>SUM(E28+E25+E22+E19+E12)</f>
        <v>116912</v>
      </c>
      <c r="F29" s="155"/>
      <c r="G29" s="156"/>
      <c r="H29" s="156">
        <f>SUM(H28+H25+H22+H19+H12)</f>
        <v>150485.74969021065</v>
      </c>
      <c r="I29" s="156">
        <v>0</v>
      </c>
      <c r="J29" s="156">
        <f>SUM(J28+J25+J22+J19+J12)</f>
        <v>150485.74969021065</v>
      </c>
      <c r="K29" s="253"/>
      <c r="L29" s="245"/>
      <c r="M29" s="245">
        <f>SUM(M28+M25+M22+M19+M12)</f>
        <v>121442</v>
      </c>
      <c r="N29" s="245">
        <v>0</v>
      </c>
      <c r="O29" s="246">
        <f>SUM(O28+O25+O22+O19+O12)</f>
        <v>121442</v>
      </c>
      <c r="P29" s="105">
        <f>SUM(E29-O29)</f>
        <v>-4530</v>
      </c>
      <c r="Q29" s="160">
        <f>(M29-E29)/E29</f>
        <v>0.03874709182975229</v>
      </c>
      <c r="R29" s="106"/>
      <c r="S29" s="10"/>
    </row>
    <row r="30" spans="1:19" ht="13.5">
      <c r="A30" s="88"/>
      <c r="B30" s="89"/>
      <c r="C30" s="113"/>
      <c r="D30" s="113"/>
      <c r="E30" s="113"/>
      <c r="F30" s="263"/>
      <c r="G30" s="264"/>
      <c r="H30" s="264"/>
      <c r="I30" s="264"/>
      <c r="J30" s="264"/>
      <c r="K30" s="263"/>
      <c r="L30" s="264"/>
      <c r="M30" s="264"/>
      <c r="N30" s="264"/>
      <c r="O30" s="265"/>
      <c r="P30" s="266"/>
      <c r="Q30" s="161"/>
      <c r="R30" s="114"/>
      <c r="S30" s="10"/>
    </row>
    <row r="31" spans="1:19" ht="39">
      <c r="A31" s="72" t="s">
        <v>51</v>
      </c>
      <c r="B31" s="68"/>
      <c r="C31" s="104"/>
      <c r="D31" s="104"/>
      <c r="E31" s="104"/>
      <c r="F31" s="155"/>
      <c r="G31" s="156"/>
      <c r="H31" s="156"/>
      <c r="I31" s="156"/>
      <c r="J31" s="156"/>
      <c r="K31" s="253"/>
      <c r="L31" s="245"/>
      <c r="M31" s="245"/>
      <c r="N31" s="249"/>
      <c r="O31" s="249"/>
      <c r="P31" s="115"/>
      <c r="Q31" s="160"/>
      <c r="R31" s="116"/>
      <c r="S31" s="10"/>
    </row>
    <row r="32" spans="1:19" ht="13.5">
      <c r="A32" s="1" t="s">
        <v>5</v>
      </c>
      <c r="B32" s="2"/>
      <c r="C32" s="103"/>
      <c r="D32" s="103"/>
      <c r="E32" s="117"/>
      <c r="F32" s="152"/>
      <c r="G32" s="156"/>
      <c r="H32" s="156"/>
      <c r="I32" s="153"/>
      <c r="J32" s="153"/>
      <c r="K32" s="247"/>
      <c r="L32" s="248"/>
      <c r="M32" s="249"/>
      <c r="N32" s="249"/>
      <c r="O32" s="249"/>
      <c r="P32" s="118"/>
      <c r="Q32" s="160"/>
      <c r="R32" s="118"/>
      <c r="S32" s="10"/>
    </row>
    <row r="33" spans="1:19" ht="39">
      <c r="A33" s="74" t="s">
        <v>52</v>
      </c>
      <c r="B33" s="75" t="s">
        <v>32</v>
      </c>
      <c r="C33" s="99">
        <v>90</v>
      </c>
      <c r="D33" s="99">
        <v>187</v>
      </c>
      <c r="E33" s="296">
        <v>16830</v>
      </c>
      <c r="F33" s="154">
        <v>96</v>
      </c>
      <c r="G33" s="295">
        <f>SUM(L33/0.807)</f>
        <v>234.2007434944238</v>
      </c>
      <c r="H33" s="295">
        <f>SUM(G33*F33)</f>
        <v>22483.271375464683</v>
      </c>
      <c r="I33" s="295">
        <v>0</v>
      </c>
      <c r="J33" s="295">
        <f>SUM(H33)</f>
        <v>22483.271375464683</v>
      </c>
      <c r="K33" s="252">
        <v>96</v>
      </c>
      <c r="L33" s="250">
        <v>189</v>
      </c>
      <c r="M33" s="250">
        <f>SUM(K33*L33)</f>
        <v>18144</v>
      </c>
      <c r="N33" s="241">
        <v>0</v>
      </c>
      <c r="O33" s="249">
        <f>SUM(M33)</f>
        <v>18144</v>
      </c>
      <c r="P33" s="111">
        <f>SUM(E33-O33)</f>
        <v>-1314</v>
      </c>
      <c r="Q33" s="160">
        <f>(M33-E33)/E33</f>
        <v>0.07807486631016043</v>
      </c>
      <c r="R33" s="145" t="s">
        <v>70</v>
      </c>
      <c r="S33" s="10"/>
    </row>
    <row r="34" spans="1:19" ht="13.5">
      <c r="A34" s="5" t="s">
        <v>50</v>
      </c>
      <c r="B34" s="6"/>
      <c r="C34" s="108"/>
      <c r="D34" s="108"/>
      <c r="E34" s="269">
        <f>SUM(E33)</f>
        <v>16830</v>
      </c>
      <c r="F34" s="268"/>
      <c r="G34" s="269"/>
      <c r="H34" s="269">
        <f>SUM(H33)</f>
        <v>22483.271375464683</v>
      </c>
      <c r="I34" s="269">
        <v>0</v>
      </c>
      <c r="J34" s="269">
        <f>SUM(J33)</f>
        <v>22483.271375464683</v>
      </c>
      <c r="K34" s="268"/>
      <c r="L34" s="269"/>
      <c r="M34" s="269">
        <f>SUM(M33)</f>
        <v>18144</v>
      </c>
      <c r="N34" s="269">
        <v>0</v>
      </c>
      <c r="O34" s="270">
        <f>SUM(O33)</f>
        <v>18144</v>
      </c>
      <c r="P34" s="101">
        <f>SUM(E34-O34)</f>
        <v>-1314</v>
      </c>
      <c r="Q34" s="162">
        <f>(M34-E34)/E34</f>
        <v>0.07807486631016043</v>
      </c>
      <c r="R34" s="102"/>
      <c r="S34" s="10"/>
    </row>
    <row r="35" spans="1:19" ht="13.5">
      <c r="A35" s="1" t="s">
        <v>6</v>
      </c>
      <c r="B35" s="2"/>
      <c r="C35" s="95"/>
      <c r="D35" s="95"/>
      <c r="E35" s="104"/>
      <c r="F35" s="152"/>
      <c r="G35" s="156"/>
      <c r="H35" s="156"/>
      <c r="I35" s="156"/>
      <c r="J35" s="156"/>
      <c r="K35" s="247"/>
      <c r="L35" s="248"/>
      <c r="M35" s="249"/>
      <c r="N35" s="245"/>
      <c r="O35" s="246"/>
      <c r="P35" s="105"/>
      <c r="Q35" s="160"/>
      <c r="R35" s="106"/>
      <c r="S35" s="10"/>
    </row>
    <row r="36" spans="1:19" ht="13.5">
      <c r="A36" s="67" t="s">
        <v>7</v>
      </c>
      <c r="B36" s="65"/>
      <c r="C36" s="107"/>
      <c r="D36" s="107"/>
      <c r="E36" s="108"/>
      <c r="F36" s="271"/>
      <c r="G36" s="108"/>
      <c r="H36" s="108"/>
      <c r="I36" s="108"/>
      <c r="J36" s="108"/>
      <c r="K36" s="271"/>
      <c r="L36" s="272"/>
      <c r="M36" s="107"/>
      <c r="N36" s="108"/>
      <c r="O36" s="273"/>
      <c r="P36" s="109"/>
      <c r="Q36" s="162"/>
      <c r="R36" s="110"/>
      <c r="S36" s="10"/>
    </row>
    <row r="37" spans="1:19" ht="26.25">
      <c r="A37" s="74" t="s">
        <v>53</v>
      </c>
      <c r="B37" s="76" t="s">
        <v>54</v>
      </c>
      <c r="C37" s="111">
        <v>30</v>
      </c>
      <c r="D37" s="111">
        <v>1000</v>
      </c>
      <c r="E37" s="296">
        <v>30000</v>
      </c>
      <c r="F37" s="154">
        <v>33</v>
      </c>
      <c r="G37" s="295">
        <f>SUM(L37/0.807)</f>
        <v>1180.91697645601</v>
      </c>
      <c r="H37" s="156">
        <f>SUM(G37*F37)</f>
        <v>38970.260223048324</v>
      </c>
      <c r="I37" s="156">
        <v>0</v>
      </c>
      <c r="J37" s="156">
        <f>SUM(H37)</f>
        <v>38970.260223048324</v>
      </c>
      <c r="K37" s="252">
        <v>33</v>
      </c>
      <c r="L37" s="241">
        <v>953</v>
      </c>
      <c r="M37" s="241">
        <f>SUM(K37*L37)</f>
        <v>31449</v>
      </c>
      <c r="N37" s="241">
        <v>0</v>
      </c>
      <c r="O37" s="241">
        <f>SUM(M37:N37)</f>
        <v>31449</v>
      </c>
      <c r="P37" s="111">
        <f>SUM(E37-O37)</f>
        <v>-1449</v>
      </c>
      <c r="Q37" s="160">
        <f>(M37-E37)/E37</f>
        <v>0.0483</v>
      </c>
      <c r="R37" s="115" t="s">
        <v>69</v>
      </c>
      <c r="S37" s="10"/>
    </row>
    <row r="38" spans="1:19" ht="15" customHeight="1">
      <c r="A38" s="5" t="s">
        <v>55</v>
      </c>
      <c r="B38" s="6"/>
      <c r="C38" s="100"/>
      <c r="D38" s="100"/>
      <c r="E38" s="100">
        <f>SUM(E37)</f>
        <v>30000</v>
      </c>
      <c r="F38" s="268"/>
      <c r="G38" s="269"/>
      <c r="H38" s="269">
        <f>SUM(H37)</f>
        <v>38970.260223048324</v>
      </c>
      <c r="I38" s="269">
        <v>0</v>
      </c>
      <c r="J38" s="269">
        <f>SUM(J37)</f>
        <v>38970.260223048324</v>
      </c>
      <c r="K38" s="268"/>
      <c r="L38" s="269"/>
      <c r="M38" s="269">
        <f>SUM(M37)</f>
        <v>31449</v>
      </c>
      <c r="N38" s="269"/>
      <c r="O38" s="270">
        <f>SUM(O37)</f>
        <v>31449</v>
      </c>
      <c r="P38" s="274">
        <f>SUM(E38-O38)</f>
        <v>-1449</v>
      </c>
      <c r="Q38" s="162">
        <f>(M38-E38)/E38</f>
        <v>0.0483</v>
      </c>
      <c r="R38" s="102"/>
      <c r="S38" s="10"/>
    </row>
    <row r="39" spans="1:19" ht="52.5">
      <c r="A39" s="72" t="s">
        <v>56</v>
      </c>
      <c r="B39" s="68"/>
      <c r="C39" s="104"/>
      <c r="D39" s="104"/>
      <c r="E39" s="104">
        <f>SUM(E38+E34)</f>
        <v>46830</v>
      </c>
      <c r="F39" s="155"/>
      <c r="G39" s="156"/>
      <c r="H39" s="156">
        <f>SUM(H38+H34)</f>
        <v>61453.53159851301</v>
      </c>
      <c r="I39" s="156">
        <v>0</v>
      </c>
      <c r="J39" s="156">
        <f>SUM(J38+J34)</f>
        <v>61453.53159851301</v>
      </c>
      <c r="K39" s="253"/>
      <c r="L39" s="245"/>
      <c r="M39" s="245">
        <f>SUM(M38+M34)</f>
        <v>49593</v>
      </c>
      <c r="N39" s="249">
        <v>0</v>
      </c>
      <c r="O39" s="249">
        <f>SUM(O38+O34)</f>
        <v>49593</v>
      </c>
      <c r="P39" s="115">
        <f>SUM(E39-O39)</f>
        <v>-2763</v>
      </c>
      <c r="Q39" s="160">
        <f>(M39-E39)/E39</f>
        <v>0.05900064061499039</v>
      </c>
      <c r="R39" s="115"/>
      <c r="S39" s="10"/>
    </row>
    <row r="40" spans="1:18" s="59" customFormat="1" ht="13.5">
      <c r="A40" s="90"/>
      <c r="B40" s="91"/>
      <c r="C40" s="119"/>
      <c r="D40" s="119"/>
      <c r="E40" s="113"/>
      <c r="F40" s="267"/>
      <c r="G40" s="264"/>
      <c r="H40" s="264"/>
      <c r="I40" s="264"/>
      <c r="J40" s="264"/>
      <c r="K40" s="267"/>
      <c r="L40" s="277"/>
      <c r="M40" s="277"/>
      <c r="N40" s="277"/>
      <c r="O40" s="277"/>
      <c r="P40" s="119"/>
      <c r="Q40" s="161"/>
      <c r="R40" s="119"/>
    </row>
    <row r="41" spans="1:18" s="59" customFormat="1" ht="14.25" thickBot="1">
      <c r="A41" s="71" t="s">
        <v>58</v>
      </c>
      <c r="B41" s="85"/>
      <c r="C41" s="115"/>
      <c r="D41" s="115"/>
      <c r="E41" s="104"/>
      <c r="F41" s="158"/>
      <c r="G41" s="156"/>
      <c r="H41" s="156"/>
      <c r="I41" s="156"/>
      <c r="J41" s="156"/>
      <c r="K41" s="244"/>
      <c r="L41" s="249"/>
      <c r="M41" s="249"/>
      <c r="N41" s="249"/>
      <c r="O41" s="249"/>
      <c r="P41" s="115"/>
      <c r="Q41" s="160"/>
      <c r="R41" s="115"/>
    </row>
    <row r="42" spans="1:19" ht="14.25" thickTop="1">
      <c r="A42" s="1" t="s">
        <v>5</v>
      </c>
      <c r="B42" s="2"/>
      <c r="C42" s="120"/>
      <c r="D42" s="103"/>
      <c r="E42" s="117"/>
      <c r="F42" s="158"/>
      <c r="G42" s="156"/>
      <c r="H42" s="156"/>
      <c r="I42" s="153"/>
      <c r="J42" s="153"/>
      <c r="K42" s="244"/>
      <c r="L42" s="248"/>
      <c r="M42" s="249"/>
      <c r="N42" s="245"/>
      <c r="O42" s="254"/>
      <c r="P42" s="121"/>
      <c r="Q42" s="160"/>
      <c r="R42" s="118"/>
      <c r="S42" s="10"/>
    </row>
    <row r="43" spans="1:18" s="59" customFormat="1" ht="54.75">
      <c r="A43" s="74" t="s">
        <v>64</v>
      </c>
      <c r="B43" s="84" t="s">
        <v>32</v>
      </c>
      <c r="C43" s="111">
        <v>23</v>
      </c>
      <c r="D43" s="111">
        <v>196</v>
      </c>
      <c r="E43" s="296">
        <v>4508</v>
      </c>
      <c r="F43" s="149">
        <v>12</v>
      </c>
      <c r="G43" s="295">
        <f>SUM(L43/0.807)</f>
        <v>199.50433705080545</v>
      </c>
      <c r="H43" s="295">
        <f>SUM(G43*F43)</f>
        <v>2394.0520446096652</v>
      </c>
      <c r="I43" s="295">
        <v>0</v>
      </c>
      <c r="J43" s="295">
        <f>SUM(H43)</f>
        <v>2394.0520446096652</v>
      </c>
      <c r="K43" s="239">
        <v>12</v>
      </c>
      <c r="L43" s="241">
        <v>161</v>
      </c>
      <c r="M43" s="241">
        <f>SUM(K43*L43)</f>
        <v>1932</v>
      </c>
      <c r="N43" s="241">
        <v>0</v>
      </c>
      <c r="O43" s="241">
        <f>SUM(M43)</f>
        <v>1932</v>
      </c>
      <c r="P43" s="111">
        <f>SUM(E43-O43)</f>
        <v>2576</v>
      </c>
      <c r="Q43" s="160">
        <f>(M43-E43)/E43</f>
        <v>-0.5714285714285714</v>
      </c>
      <c r="R43" s="144" t="s">
        <v>119</v>
      </c>
    </row>
    <row r="44" spans="1:18" s="59" customFormat="1" ht="72.75" customHeight="1">
      <c r="A44" s="74" t="s">
        <v>123</v>
      </c>
      <c r="B44" s="84" t="s">
        <v>32</v>
      </c>
      <c r="C44" s="111">
        <v>23</v>
      </c>
      <c r="D44" s="111">
        <v>187</v>
      </c>
      <c r="E44" s="296">
        <v>4301</v>
      </c>
      <c r="F44" s="149">
        <v>6</v>
      </c>
      <c r="G44" s="295">
        <f>SUM(L44/0.807)</f>
        <v>193.3085501858736</v>
      </c>
      <c r="H44" s="295">
        <f>SUM(G44*F44)</f>
        <v>1159.8513011152415</v>
      </c>
      <c r="I44" s="295">
        <v>0</v>
      </c>
      <c r="J44" s="295">
        <f>SUM(H44)</f>
        <v>1159.8513011152415</v>
      </c>
      <c r="K44" s="239">
        <v>6</v>
      </c>
      <c r="L44" s="241">
        <v>156</v>
      </c>
      <c r="M44" s="241">
        <f>SUM(K44*L44)</f>
        <v>936</v>
      </c>
      <c r="N44" s="241">
        <v>0</v>
      </c>
      <c r="O44" s="241">
        <f>SUM(M44)</f>
        <v>936</v>
      </c>
      <c r="P44" s="111">
        <f>SUM(E44-O44)</f>
        <v>3365</v>
      </c>
      <c r="Q44" s="160">
        <f>(M44-E44)/E44</f>
        <v>-0.7823761915833527</v>
      </c>
      <c r="R44" s="144" t="s">
        <v>120</v>
      </c>
    </row>
    <row r="45" spans="1:18" s="59" customFormat="1" ht="123.75">
      <c r="A45" s="74" t="s">
        <v>125</v>
      </c>
      <c r="B45" s="84" t="s">
        <v>32</v>
      </c>
      <c r="C45" s="111">
        <v>23</v>
      </c>
      <c r="D45" s="111">
        <v>253</v>
      </c>
      <c r="E45" s="296">
        <v>5819</v>
      </c>
      <c r="F45" s="149">
        <v>15</v>
      </c>
      <c r="G45" s="295">
        <f>SUM(L45/0.807)</f>
        <v>400.24783147459726</v>
      </c>
      <c r="H45" s="295">
        <f>SUM(G45*F45)</f>
        <v>6003.7174721189585</v>
      </c>
      <c r="I45" s="295">
        <v>0</v>
      </c>
      <c r="J45" s="295">
        <f>SUM(H45)</f>
        <v>6003.7174721189585</v>
      </c>
      <c r="K45" s="239">
        <v>15</v>
      </c>
      <c r="L45" s="241">
        <v>323</v>
      </c>
      <c r="M45" s="241">
        <f>SUM(K45*L45)</f>
        <v>4845</v>
      </c>
      <c r="N45" s="241">
        <v>0</v>
      </c>
      <c r="O45" s="241">
        <f>SUM(M45)</f>
        <v>4845</v>
      </c>
      <c r="P45" s="111">
        <f>SUM(E45-O45)</f>
        <v>974</v>
      </c>
      <c r="Q45" s="160">
        <f>(M45-E45)/E45</f>
        <v>-0.16738271180615227</v>
      </c>
      <c r="R45" s="144" t="s">
        <v>72</v>
      </c>
    </row>
    <row r="46" spans="1:19" ht="14.25" customHeight="1">
      <c r="A46" s="5" t="s">
        <v>59</v>
      </c>
      <c r="B46" s="6"/>
      <c r="C46" s="100"/>
      <c r="D46" s="100"/>
      <c r="E46" s="100">
        <f>SUM(E43:E45)</f>
        <v>14628</v>
      </c>
      <c r="F46" s="268"/>
      <c r="G46" s="269"/>
      <c r="H46" s="269">
        <f>SUM(H43:H45)</f>
        <v>9557.620817843865</v>
      </c>
      <c r="I46" s="269">
        <v>0</v>
      </c>
      <c r="J46" s="269">
        <f>SUM(J43:J45)</f>
        <v>9557.620817843865</v>
      </c>
      <c r="K46" s="268"/>
      <c r="L46" s="269"/>
      <c r="M46" s="269">
        <f>SUM(M43:M45)</f>
        <v>7713</v>
      </c>
      <c r="N46" s="269">
        <v>0</v>
      </c>
      <c r="O46" s="270">
        <f>SUM(O43:O45)</f>
        <v>7713</v>
      </c>
      <c r="P46" s="274">
        <f>SUM(E46-M46)</f>
        <v>6915</v>
      </c>
      <c r="Q46" s="162">
        <f>(M46-E46)/E46</f>
        <v>-0.47272354388843313</v>
      </c>
      <c r="R46" s="102"/>
      <c r="S46" s="10"/>
    </row>
    <row r="47" spans="1:19" ht="13.5">
      <c r="A47" s="1" t="s">
        <v>6</v>
      </c>
      <c r="B47" s="2"/>
      <c r="C47" s="103"/>
      <c r="D47" s="103"/>
      <c r="E47" s="104"/>
      <c r="F47" s="149"/>
      <c r="G47" s="156"/>
      <c r="H47" s="156"/>
      <c r="I47" s="156"/>
      <c r="J47" s="156"/>
      <c r="K47" s="239"/>
      <c r="L47" s="240"/>
      <c r="M47" s="241"/>
      <c r="N47" s="245"/>
      <c r="O47" s="246"/>
      <c r="P47" s="105"/>
      <c r="Q47" s="160"/>
      <c r="R47" s="106"/>
      <c r="S47" s="10"/>
    </row>
    <row r="48" spans="1:18" s="59" customFormat="1" ht="14.25" customHeight="1">
      <c r="A48" s="74" t="s">
        <v>124</v>
      </c>
      <c r="B48" s="84" t="s">
        <v>37</v>
      </c>
      <c r="C48" s="111">
        <v>1</v>
      </c>
      <c r="D48" s="111">
        <v>1200</v>
      </c>
      <c r="E48" s="296">
        <v>1200</v>
      </c>
      <c r="F48" s="149">
        <v>2</v>
      </c>
      <c r="G48" s="295">
        <f>SUM(L48/0.807)</f>
        <v>1183.3952912019827</v>
      </c>
      <c r="H48" s="295">
        <f>SUM(G48*F48)</f>
        <v>2366.7905824039653</v>
      </c>
      <c r="I48" s="295">
        <v>0</v>
      </c>
      <c r="J48" s="295">
        <f>SUM(H48)</f>
        <v>2366.7905824039653</v>
      </c>
      <c r="K48" s="239">
        <v>2</v>
      </c>
      <c r="L48" s="241">
        <v>955</v>
      </c>
      <c r="M48" s="241">
        <f>SUM(K48*L48)</f>
        <v>1910</v>
      </c>
      <c r="N48" s="241">
        <v>0</v>
      </c>
      <c r="O48" s="241">
        <f>SUM(M48:N48)</f>
        <v>1910</v>
      </c>
      <c r="P48" s="111">
        <f>SUM(E48-O48)</f>
        <v>-710</v>
      </c>
      <c r="Q48" s="160">
        <f>(M48-E48)/E48</f>
        <v>0.5916666666666667</v>
      </c>
      <c r="R48" s="115" t="s">
        <v>71</v>
      </c>
    </row>
    <row r="49" spans="1:18" s="59" customFormat="1" ht="26.25">
      <c r="A49" s="74" t="s">
        <v>65</v>
      </c>
      <c r="B49" s="84" t="s">
        <v>37</v>
      </c>
      <c r="C49" s="111">
        <v>1</v>
      </c>
      <c r="D49" s="111">
        <v>1000</v>
      </c>
      <c r="E49" s="296">
        <v>1000</v>
      </c>
      <c r="F49" s="149">
        <v>1</v>
      </c>
      <c r="G49" s="295">
        <f>SUM(L49/0.807)</f>
        <v>1112.7633209417595</v>
      </c>
      <c r="H49" s="295">
        <f>SUM(G49*F49)</f>
        <v>1112.7633209417595</v>
      </c>
      <c r="I49" s="295">
        <v>0</v>
      </c>
      <c r="J49" s="295">
        <f>SUM(H49)</f>
        <v>1112.7633209417595</v>
      </c>
      <c r="K49" s="239">
        <v>1</v>
      </c>
      <c r="L49" s="241">
        <v>898</v>
      </c>
      <c r="M49" s="241">
        <f>SUM(K49*L49)</f>
        <v>898</v>
      </c>
      <c r="N49" s="241">
        <v>0</v>
      </c>
      <c r="O49" s="241">
        <f>SUM(M49:N49)</f>
        <v>898</v>
      </c>
      <c r="P49" s="111">
        <f>SUM(E49-O49)</f>
        <v>102</v>
      </c>
      <c r="Q49" s="160">
        <f>(M49-E49)/E49</f>
        <v>-0.102</v>
      </c>
      <c r="R49" s="115"/>
    </row>
    <row r="50" spans="1:18" s="59" customFormat="1" ht="27">
      <c r="A50" s="74" t="s">
        <v>126</v>
      </c>
      <c r="B50" s="84" t="s">
        <v>37</v>
      </c>
      <c r="C50" s="111">
        <v>1</v>
      </c>
      <c r="D50" s="111">
        <v>1300</v>
      </c>
      <c r="E50" s="296">
        <v>1300</v>
      </c>
      <c r="F50" s="149">
        <v>0</v>
      </c>
      <c r="G50" s="295">
        <v>0</v>
      </c>
      <c r="H50" s="295">
        <v>0</v>
      </c>
      <c r="I50" s="295">
        <v>0</v>
      </c>
      <c r="J50" s="295">
        <v>0</v>
      </c>
      <c r="K50" s="239">
        <v>0</v>
      </c>
      <c r="L50" s="241">
        <v>0</v>
      </c>
      <c r="M50" s="241">
        <v>0</v>
      </c>
      <c r="N50" s="241">
        <v>0</v>
      </c>
      <c r="O50" s="241">
        <f>SUM(M50:N50)</f>
        <v>0</v>
      </c>
      <c r="P50" s="111">
        <f>SUM(E50-O50)</f>
        <v>1300</v>
      </c>
      <c r="Q50" s="160">
        <f>(M50-E50)/E50</f>
        <v>-1</v>
      </c>
      <c r="R50" s="144" t="s">
        <v>73</v>
      </c>
    </row>
    <row r="51" spans="1:18" s="59" customFormat="1" ht="13.5">
      <c r="A51" s="5" t="s">
        <v>60</v>
      </c>
      <c r="B51" s="6"/>
      <c r="C51" s="100"/>
      <c r="D51" s="100"/>
      <c r="E51" s="100">
        <f>SUM(E48:E50)</f>
        <v>3500</v>
      </c>
      <c r="F51" s="268"/>
      <c r="G51" s="269"/>
      <c r="H51" s="269">
        <f>SUM(H47:H50)</f>
        <v>3479.553903345725</v>
      </c>
      <c r="I51" s="269">
        <v>0</v>
      </c>
      <c r="J51" s="269">
        <f>SUM(J48:J50)</f>
        <v>3479.553903345725</v>
      </c>
      <c r="K51" s="268"/>
      <c r="L51" s="269"/>
      <c r="M51" s="269">
        <f>SUM(M48:M50)</f>
        <v>2808</v>
      </c>
      <c r="N51" s="269">
        <v>0</v>
      </c>
      <c r="O51" s="270">
        <f>SUM(O48:O50)</f>
        <v>2808</v>
      </c>
      <c r="P51" s="274">
        <f>SUM(E51-O51)</f>
        <v>692</v>
      </c>
      <c r="Q51" s="162">
        <f>(M51-E51)/E51</f>
        <v>-0.1977142857142857</v>
      </c>
      <c r="R51" s="102"/>
    </row>
    <row r="52" spans="1:18" s="59" customFormat="1" ht="13.5">
      <c r="A52" s="18" t="s">
        <v>10</v>
      </c>
      <c r="B52" s="20"/>
      <c r="C52" s="103"/>
      <c r="D52" s="103"/>
      <c r="E52" s="104"/>
      <c r="F52" s="157"/>
      <c r="G52" s="156"/>
      <c r="H52" s="156"/>
      <c r="I52" s="156"/>
      <c r="J52" s="156"/>
      <c r="K52" s="251"/>
      <c r="L52" s="248"/>
      <c r="M52" s="249"/>
      <c r="N52" s="249"/>
      <c r="O52" s="249"/>
      <c r="P52" s="115"/>
      <c r="Q52" s="160"/>
      <c r="R52" s="115"/>
    </row>
    <row r="53" spans="1:18" s="59" customFormat="1" ht="26.25">
      <c r="A53" s="73" t="s">
        <v>63</v>
      </c>
      <c r="B53" s="77"/>
      <c r="C53" s="115"/>
      <c r="D53" s="115"/>
      <c r="E53" s="296">
        <v>5046</v>
      </c>
      <c r="F53" s="158"/>
      <c r="G53" s="156"/>
      <c r="H53" s="295">
        <f>SUM(M53/0.807)</f>
        <v>6265.179677819083</v>
      </c>
      <c r="I53" s="295">
        <v>0</v>
      </c>
      <c r="J53" s="295">
        <f>SUM(H53)</f>
        <v>6265.179677819083</v>
      </c>
      <c r="K53" s="244"/>
      <c r="L53" s="249"/>
      <c r="M53" s="241">
        <v>5056</v>
      </c>
      <c r="N53" s="241">
        <v>0</v>
      </c>
      <c r="O53" s="241">
        <f>SUM(M53:N53)</f>
        <v>5056</v>
      </c>
      <c r="P53" s="115">
        <f>SUM(E53-M53)</f>
        <v>-10</v>
      </c>
      <c r="Q53" s="160">
        <f>(M53-E53)/E53</f>
        <v>0.0019817677368212444</v>
      </c>
      <c r="R53" s="115"/>
    </row>
    <row r="54" spans="1:18" s="59" customFormat="1" ht="13.5">
      <c r="A54" s="5" t="s">
        <v>61</v>
      </c>
      <c r="B54" s="22"/>
      <c r="C54" s="100"/>
      <c r="D54" s="100"/>
      <c r="E54" s="100">
        <f>SUM(E53)</f>
        <v>5046</v>
      </c>
      <c r="F54" s="276"/>
      <c r="G54" s="269"/>
      <c r="H54" s="269">
        <f>SUM(H53)</f>
        <v>6265.179677819083</v>
      </c>
      <c r="I54" s="269"/>
      <c r="J54" s="269">
        <f>SUM(J53)</f>
        <v>6265.179677819083</v>
      </c>
      <c r="K54" s="276"/>
      <c r="L54" s="269"/>
      <c r="M54" s="269">
        <f>SUM(M53)</f>
        <v>5056</v>
      </c>
      <c r="N54" s="269">
        <v>0</v>
      </c>
      <c r="O54" s="270">
        <f>SUM(O53)</f>
        <v>5056</v>
      </c>
      <c r="P54" s="274">
        <f>SUM(E54-O54)</f>
        <v>-10</v>
      </c>
      <c r="Q54" s="162">
        <f>(M54-E54)/E54</f>
        <v>0.0019817677368212444</v>
      </c>
      <c r="R54" s="102"/>
    </row>
    <row r="55" spans="1:18" s="59" customFormat="1" ht="13.5">
      <c r="A55" s="72" t="s">
        <v>62</v>
      </c>
      <c r="B55" s="77"/>
      <c r="C55" s="115"/>
      <c r="D55" s="115"/>
      <c r="E55" s="104">
        <f>SUM(E54+E51+E46)</f>
        <v>23174</v>
      </c>
      <c r="F55" s="158"/>
      <c r="G55" s="156"/>
      <c r="H55" s="156">
        <f>SUM(H54+H51+H46)</f>
        <v>19302.354399008673</v>
      </c>
      <c r="I55" s="156">
        <f>SUM(I54+I51+I46)</f>
        <v>0</v>
      </c>
      <c r="J55" s="156">
        <f>SUM(J54+J51+J46)</f>
        <v>19302.354399008673</v>
      </c>
      <c r="K55" s="244"/>
      <c r="L55" s="249"/>
      <c r="M55" s="249">
        <f>SUM(M54+M51+M46)</f>
        <v>15577</v>
      </c>
      <c r="N55" s="249">
        <v>0</v>
      </c>
      <c r="O55" s="249">
        <f>SUM(O54+O51+O46)</f>
        <v>15577</v>
      </c>
      <c r="P55" s="115">
        <f>SUM(E55-O55)</f>
        <v>7597</v>
      </c>
      <c r="Q55" s="160">
        <f>(M55-E55)/E55</f>
        <v>-0.3278242858375766</v>
      </c>
      <c r="R55" s="115"/>
    </row>
    <row r="56" spans="1:18" s="59" customFormat="1" ht="13.5">
      <c r="A56" s="90"/>
      <c r="B56" s="92"/>
      <c r="C56" s="119"/>
      <c r="D56" s="119"/>
      <c r="E56" s="113"/>
      <c r="F56" s="267"/>
      <c r="G56" s="264"/>
      <c r="H56" s="264"/>
      <c r="I56" s="264"/>
      <c r="J56" s="264"/>
      <c r="K56" s="267"/>
      <c r="L56" s="277"/>
      <c r="M56" s="277"/>
      <c r="N56" s="277"/>
      <c r="O56" s="277"/>
      <c r="P56" s="119"/>
      <c r="Q56" s="161"/>
      <c r="R56" s="119"/>
    </row>
    <row r="57" spans="1:19" ht="27" thickBot="1">
      <c r="A57" s="70" t="s">
        <v>15</v>
      </c>
      <c r="B57" s="94"/>
      <c r="C57" s="122"/>
      <c r="D57" s="123"/>
      <c r="E57" s="124">
        <f>SUM(E55+E39+E29)</f>
        <v>186916</v>
      </c>
      <c r="F57" s="278"/>
      <c r="G57" s="279"/>
      <c r="H57" s="279">
        <f>SUM(H55+H39+H29)</f>
        <v>231241.6356877323</v>
      </c>
      <c r="I57" s="279">
        <f>SUM(I55+I39+I29)</f>
        <v>0</v>
      </c>
      <c r="J57" s="279">
        <f>SUM(J55+J39+J29)</f>
        <v>231241.6356877323</v>
      </c>
      <c r="K57" s="278"/>
      <c r="L57" s="280"/>
      <c r="M57" s="281">
        <f>SUM(M55+M39+M29)</f>
        <v>186612</v>
      </c>
      <c r="N57" s="279">
        <v>0</v>
      </c>
      <c r="O57" s="281">
        <f>SUM(O55+O39+O29)</f>
        <v>186612</v>
      </c>
      <c r="P57" s="282">
        <f>SUM(E57-O57)</f>
        <v>304</v>
      </c>
      <c r="Q57" s="163"/>
      <c r="R57" s="125"/>
      <c r="S57" s="10"/>
    </row>
    <row r="58" spans="1:19" ht="27" thickBot="1">
      <c r="A58" s="62" t="s">
        <v>27</v>
      </c>
      <c r="B58" s="93"/>
      <c r="C58" s="126"/>
      <c r="D58" s="127"/>
      <c r="E58" s="128">
        <v>13084</v>
      </c>
      <c r="F58" s="159"/>
      <c r="G58" s="232"/>
      <c r="H58" s="232">
        <f>SUM(H57*1.07-H57)</f>
        <v>16186.914498141268</v>
      </c>
      <c r="I58" s="232">
        <f>SUM(I57*1.07-I57)</f>
        <v>0</v>
      </c>
      <c r="J58" s="232">
        <f>SUM(J57*1.07-J57)</f>
        <v>16186.914498141268</v>
      </c>
      <c r="K58" s="255"/>
      <c r="L58" s="256"/>
      <c r="M58" s="297">
        <f>SUM(M57*1.07-M57)</f>
        <v>13062.840000000026</v>
      </c>
      <c r="N58" s="293">
        <v>0</v>
      </c>
      <c r="O58" s="298">
        <f>SUM(M58:N58)</f>
        <v>13062.840000000026</v>
      </c>
      <c r="P58" s="129">
        <f>SUM(E58-O58)</f>
        <v>21.15999999997439</v>
      </c>
      <c r="Q58" s="167">
        <f>(M58-E58)/E58</f>
        <v>-0.0016172424335046155</v>
      </c>
      <c r="R58" s="130"/>
      <c r="S58" s="10"/>
    </row>
    <row r="59" spans="1:19" ht="26.25" customHeight="1" thickBot="1">
      <c r="A59" s="63" t="s">
        <v>26</v>
      </c>
      <c r="B59" s="40"/>
      <c r="C59" s="131"/>
      <c r="D59" s="132"/>
      <c r="E59" s="132"/>
      <c r="F59" s="283"/>
      <c r="G59" s="284"/>
      <c r="H59" s="284"/>
      <c r="I59" s="284"/>
      <c r="J59" s="284"/>
      <c r="K59" s="283"/>
      <c r="L59" s="284"/>
      <c r="M59" s="284"/>
      <c r="N59" s="284"/>
      <c r="O59" s="285"/>
      <c r="P59" s="133"/>
      <c r="Q59" s="166"/>
      <c r="R59" s="134"/>
      <c r="S59" s="10"/>
    </row>
    <row r="60" spans="1:19" ht="39.75" thickBot="1">
      <c r="A60" s="62" t="s">
        <v>49</v>
      </c>
      <c r="B60" s="93"/>
      <c r="C60" s="126"/>
      <c r="D60" s="127"/>
      <c r="E60" s="135"/>
      <c r="F60" s="159"/>
      <c r="G60" s="233"/>
      <c r="H60" s="233"/>
      <c r="I60" s="233"/>
      <c r="J60" s="233"/>
      <c r="K60" s="255"/>
      <c r="L60" s="256"/>
      <c r="M60" s="257"/>
      <c r="N60" s="293"/>
      <c r="O60" s="258"/>
      <c r="P60" s="129"/>
      <c r="Q60" s="165"/>
      <c r="R60" s="130"/>
      <c r="S60" s="10"/>
    </row>
    <row r="61" spans="1:19" ht="14.25" thickBot="1">
      <c r="A61" s="64" t="s">
        <v>11</v>
      </c>
      <c r="B61" s="41"/>
      <c r="C61" s="136"/>
      <c r="D61" s="132"/>
      <c r="E61" s="132">
        <f>SUM(E57+E58)</f>
        <v>200000</v>
      </c>
      <c r="F61" s="278"/>
      <c r="G61" s="286"/>
      <c r="H61" s="286">
        <f>SUM(H57+H58)</f>
        <v>247428.55018587358</v>
      </c>
      <c r="I61" s="286"/>
      <c r="J61" s="286">
        <f>SUM(J57+J58)</f>
        <v>247428.55018587358</v>
      </c>
      <c r="K61" s="278"/>
      <c r="L61" s="284"/>
      <c r="M61" s="284">
        <f>SUM(M57+M58)</f>
        <v>199674.84000000003</v>
      </c>
      <c r="N61" s="284">
        <v>0</v>
      </c>
      <c r="O61" s="285">
        <f>SUM(M61:N61)</f>
        <v>199674.84000000003</v>
      </c>
      <c r="P61" s="287">
        <f>SUM(E61-O61)</f>
        <v>325.1599999999744</v>
      </c>
      <c r="Q61" s="164">
        <f>(M61-E61)/E61</f>
        <v>-0.001625799999999872</v>
      </c>
      <c r="R61" s="134"/>
      <c r="S61" s="10"/>
    </row>
    <row r="62" spans="1:19" ht="29.25" thickBot="1">
      <c r="A62" s="26" t="s">
        <v>12</v>
      </c>
      <c r="B62" s="27"/>
      <c r="C62" s="137"/>
      <c r="D62" s="138"/>
      <c r="E62" s="176">
        <v>0</v>
      </c>
      <c r="F62" s="169"/>
      <c r="G62" s="233"/>
      <c r="H62" s="233"/>
      <c r="I62" s="234"/>
      <c r="J62" s="234"/>
      <c r="K62" s="259"/>
      <c r="L62" s="260"/>
      <c r="M62" s="257"/>
      <c r="N62" s="293"/>
      <c r="O62" s="258"/>
      <c r="P62" s="139"/>
      <c r="Q62" s="165"/>
      <c r="R62" s="139"/>
      <c r="S62" s="10"/>
    </row>
    <row r="63" spans="1:19" ht="14.25" thickBot="1">
      <c r="A63" s="8" t="s">
        <v>21</v>
      </c>
      <c r="B63" s="9"/>
      <c r="C63" s="140"/>
      <c r="D63" s="141"/>
      <c r="E63" s="132">
        <f>SUM(E61)</f>
        <v>200000</v>
      </c>
      <c r="F63" s="261"/>
      <c r="G63" s="284"/>
      <c r="H63" s="284">
        <f>SUM(H61)</f>
        <v>247428.55018587358</v>
      </c>
      <c r="I63" s="284"/>
      <c r="J63" s="284">
        <f>SUM(J61)</f>
        <v>247428.55018587358</v>
      </c>
      <c r="K63" s="261"/>
      <c r="L63" s="288"/>
      <c r="M63" s="289">
        <f>SUM(M61)</f>
        <v>199674.84000000003</v>
      </c>
      <c r="N63" s="294">
        <f>SUM(N61:N62)</f>
        <v>0</v>
      </c>
      <c r="O63" s="290">
        <f>SUM(M63:N63)</f>
        <v>199674.84000000003</v>
      </c>
      <c r="P63" s="142">
        <f>SUM(E63-O63)</f>
        <v>325.1599999999744</v>
      </c>
      <c r="Q63" s="164">
        <f>(M63-E63)/E63</f>
        <v>-0.001625799999999872</v>
      </c>
      <c r="R63" s="143"/>
      <c r="S63" s="10"/>
    </row>
    <row r="64" spans="3:19" ht="12.75">
      <c r="C64" s="79"/>
      <c r="F64" s="291"/>
      <c r="G64" s="291"/>
      <c r="H64" s="291"/>
      <c r="I64" s="291"/>
      <c r="J64" s="291"/>
      <c r="K64" s="291"/>
      <c r="L64" s="291"/>
      <c r="M64" s="292"/>
      <c r="N64" s="292"/>
      <c r="O64" s="292"/>
      <c r="S64" s="10"/>
    </row>
    <row r="65" spans="1:19" ht="12.75">
      <c r="A65" s="299" t="s">
        <v>115</v>
      </c>
      <c r="B65" s="300">
        <v>200000</v>
      </c>
      <c r="C65" s="304" t="s">
        <v>132</v>
      </c>
      <c r="D65" s="305"/>
      <c r="E65" s="306"/>
      <c r="F65" s="306"/>
      <c r="G65" s="306"/>
      <c r="H65" s="306"/>
      <c r="I65" s="306"/>
      <c r="J65" s="306"/>
      <c r="K65" s="306"/>
      <c r="L65" s="306"/>
      <c r="M65" s="79"/>
      <c r="N65" s="79"/>
      <c r="O65" s="79"/>
      <c r="S65" s="10"/>
    </row>
    <row r="66" spans="1:19" ht="18" customHeight="1">
      <c r="A66" s="299" t="s">
        <v>116</v>
      </c>
      <c r="B66" s="300">
        <v>160000</v>
      </c>
      <c r="C66" s="304" t="s">
        <v>132</v>
      </c>
      <c r="D66" s="305"/>
      <c r="E66" s="306"/>
      <c r="F66" s="306"/>
      <c r="G66" s="306"/>
      <c r="H66" s="306"/>
      <c r="I66" s="306"/>
      <c r="J66" s="306"/>
      <c r="K66" s="306"/>
      <c r="L66" s="306"/>
      <c r="M66" s="79"/>
      <c r="N66" s="79"/>
      <c r="O66" s="79"/>
      <c r="S66" s="10"/>
    </row>
    <row r="67" spans="1:19" ht="12.75" customHeight="1">
      <c r="A67" s="299" t="s">
        <v>117</v>
      </c>
      <c r="B67" s="300">
        <v>199675</v>
      </c>
      <c r="C67" s="304" t="s">
        <v>132</v>
      </c>
      <c r="D67" s="305"/>
      <c r="E67" s="306"/>
      <c r="F67" s="306"/>
      <c r="G67" s="306"/>
      <c r="H67" s="306"/>
      <c r="I67" s="306"/>
      <c r="J67" s="306"/>
      <c r="K67" s="306"/>
      <c r="L67" s="306"/>
      <c r="M67" s="79"/>
      <c r="N67" s="79"/>
      <c r="O67" s="79"/>
      <c r="S67" s="10"/>
    </row>
    <row r="68" spans="1:45" s="38" customFormat="1" ht="15.75" customHeight="1">
      <c r="A68" s="299" t="s">
        <v>118</v>
      </c>
      <c r="B68" s="300">
        <f>SUM(B65-B67)</f>
        <v>325</v>
      </c>
      <c r="C68" s="304" t="s">
        <v>132</v>
      </c>
      <c r="D68" s="305"/>
      <c r="E68" s="306"/>
      <c r="F68" s="306"/>
      <c r="G68" s="306"/>
      <c r="H68" s="306"/>
      <c r="I68" s="306"/>
      <c r="J68" s="306"/>
      <c r="K68" s="306"/>
      <c r="L68" s="306"/>
      <c r="M68" s="79"/>
      <c r="N68" s="79"/>
      <c r="O68" s="79"/>
      <c r="P68" s="11"/>
      <c r="Q68" s="11"/>
      <c r="R68" s="11"/>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row>
    <row r="69" spans="1:19" ht="15.75" customHeight="1">
      <c r="A69" s="307" t="s">
        <v>133</v>
      </c>
      <c r="B69" s="308">
        <v>39675</v>
      </c>
      <c r="C69" s="309" t="s">
        <v>132</v>
      </c>
      <c r="D69" s="305"/>
      <c r="E69" s="306"/>
      <c r="F69" s="306"/>
      <c r="G69" s="306"/>
      <c r="H69" s="306"/>
      <c r="I69" s="306"/>
      <c r="J69" s="306"/>
      <c r="K69" s="306"/>
      <c r="L69" s="306"/>
      <c r="M69" s="79"/>
      <c r="N69" s="79"/>
      <c r="O69" s="79"/>
      <c r="S69" s="10"/>
    </row>
    <row r="70" spans="1:45" s="39" customFormat="1" ht="14.25" customHeight="1">
      <c r="A70" s="307"/>
      <c r="B70" s="310"/>
      <c r="C70" s="304"/>
      <c r="D70" s="305"/>
      <c r="E70" s="306"/>
      <c r="F70" s="306"/>
      <c r="G70" s="306"/>
      <c r="H70" s="306"/>
      <c r="I70" s="306"/>
      <c r="J70" s="306"/>
      <c r="K70" s="306"/>
      <c r="L70" s="306"/>
      <c r="M70" s="79"/>
      <c r="N70" s="79"/>
      <c r="O70" s="79"/>
      <c r="P70" s="11"/>
      <c r="Q70" s="11"/>
      <c r="R70" s="11"/>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row>
    <row r="71" spans="1:19" ht="12.75">
      <c r="A71" s="311" t="s">
        <v>136</v>
      </c>
      <c r="B71" s="310"/>
      <c r="C71" s="304"/>
      <c r="D71" s="305"/>
      <c r="E71" s="306"/>
      <c r="F71" s="306"/>
      <c r="G71" s="306"/>
      <c r="H71" s="306"/>
      <c r="I71" s="306"/>
      <c r="J71" s="306"/>
      <c r="K71" s="306"/>
      <c r="L71" s="306"/>
      <c r="M71" s="79"/>
      <c r="N71" s="79"/>
      <c r="O71" s="79"/>
      <c r="S71" s="10"/>
    </row>
    <row r="72" spans="1:19" ht="12.75">
      <c r="A72" s="312"/>
      <c r="B72" s="306"/>
      <c r="C72" s="305"/>
      <c r="D72" s="305"/>
      <c r="E72" s="306"/>
      <c r="F72" s="306"/>
      <c r="G72" s="306"/>
      <c r="H72" s="306"/>
      <c r="I72" s="306"/>
      <c r="J72" s="306"/>
      <c r="K72" s="306"/>
      <c r="L72" s="306"/>
      <c r="M72" s="79"/>
      <c r="N72" s="11"/>
      <c r="O72" s="79"/>
      <c r="S72" s="10"/>
    </row>
    <row r="73" spans="1:18" s="59" customFormat="1" ht="12.75">
      <c r="A73" s="319"/>
      <c r="B73" s="319"/>
      <c r="C73" s="319"/>
      <c r="D73" s="319"/>
      <c r="E73" s="319"/>
      <c r="F73" s="319"/>
      <c r="G73" s="319"/>
      <c r="H73" s="319"/>
      <c r="I73" s="319"/>
      <c r="J73" s="319"/>
      <c r="K73" s="319"/>
      <c r="L73" s="310"/>
      <c r="M73" s="292"/>
      <c r="N73" s="291"/>
      <c r="O73" s="292"/>
      <c r="P73" s="291"/>
      <c r="Q73" s="291"/>
      <c r="R73" s="291"/>
    </row>
    <row r="74" spans="1:19" ht="12.75">
      <c r="A74" s="313" t="s">
        <v>134</v>
      </c>
      <c r="B74" s="306"/>
      <c r="C74" s="305"/>
      <c r="D74" s="305"/>
      <c r="E74" s="306"/>
      <c r="F74" s="306"/>
      <c r="G74" s="306"/>
      <c r="H74" s="306"/>
      <c r="I74" s="306"/>
      <c r="J74" s="306"/>
      <c r="K74" s="306"/>
      <c r="L74" s="306"/>
      <c r="M74" s="79"/>
      <c r="N74" s="11"/>
      <c r="O74" s="79"/>
      <c r="S74" s="10"/>
    </row>
    <row r="75" spans="3:19" ht="12.75">
      <c r="C75" s="79"/>
      <c r="K75" s="11"/>
      <c r="L75" s="11"/>
      <c r="M75" s="79"/>
      <c r="N75" s="11"/>
      <c r="O75" s="79"/>
      <c r="S75" s="10"/>
    </row>
    <row r="76" spans="3:19" ht="12.75">
      <c r="C76" s="79"/>
      <c r="K76" s="11"/>
      <c r="L76" s="11"/>
      <c r="M76" s="79"/>
      <c r="N76" s="11"/>
      <c r="O76" s="79"/>
      <c r="S76" s="10"/>
    </row>
    <row r="77" spans="3:19" ht="12.75">
      <c r="C77" s="79"/>
      <c r="K77" s="11"/>
      <c r="L77" s="11"/>
      <c r="M77" s="79"/>
      <c r="N77" s="11"/>
      <c r="O77" s="79"/>
      <c r="S77" s="10"/>
    </row>
    <row r="78" spans="3:19" ht="12.75">
      <c r="C78" s="79"/>
      <c r="K78" s="11"/>
      <c r="L78" s="11"/>
      <c r="M78" s="79"/>
      <c r="N78" s="11"/>
      <c r="O78" s="79"/>
      <c r="S78" s="10"/>
    </row>
    <row r="79" spans="3:19" ht="12.75">
      <c r="C79" s="79"/>
      <c r="K79" s="11"/>
      <c r="L79" s="11"/>
      <c r="M79" s="79"/>
      <c r="N79" s="11"/>
      <c r="O79" s="79"/>
      <c r="S79" s="10"/>
    </row>
    <row r="80" spans="3:19" ht="12.75">
      <c r="C80" s="79"/>
      <c r="K80" s="11"/>
      <c r="L80" s="11"/>
      <c r="M80" s="79"/>
      <c r="N80" s="11"/>
      <c r="O80" s="79"/>
      <c r="S80" s="10"/>
    </row>
    <row r="81" spans="11:19" ht="12.75">
      <c r="K81" s="11"/>
      <c r="L81" s="11"/>
      <c r="M81" s="79"/>
      <c r="N81" s="11"/>
      <c r="O81" s="79"/>
      <c r="S81" s="10"/>
    </row>
    <row r="82" spans="11:15" ht="12.75">
      <c r="K82" s="11"/>
      <c r="L82" s="11"/>
      <c r="M82" s="79"/>
      <c r="N82" s="11"/>
      <c r="O82" s="11"/>
    </row>
    <row r="83" spans="11:15" ht="12.75">
      <c r="K83" s="11"/>
      <c r="L83" s="11"/>
      <c r="M83" s="11"/>
      <c r="N83" s="11"/>
      <c r="O83" s="11"/>
    </row>
    <row r="84" spans="11:15" ht="12.75">
      <c r="K84" s="11"/>
      <c r="L84" s="11"/>
      <c r="M84" s="11"/>
      <c r="N84" s="11"/>
      <c r="O84" s="11"/>
    </row>
    <row r="85" spans="11:15" ht="12.75">
      <c r="K85" s="11"/>
      <c r="L85" s="11"/>
      <c r="M85" s="11"/>
      <c r="N85" s="11"/>
      <c r="O85" s="11"/>
    </row>
    <row r="86" spans="11:15" ht="12.75">
      <c r="K86" s="11"/>
      <c r="L86" s="11"/>
      <c r="M86" s="11"/>
      <c r="N86" s="11"/>
      <c r="O86" s="11"/>
    </row>
  </sheetData>
  <sheetProtection/>
  <mergeCells count="3">
    <mergeCell ref="B4:E4"/>
    <mergeCell ref="F4:J4"/>
    <mergeCell ref="A73:K73"/>
  </mergeCells>
  <printOptions/>
  <pageMargins left="0.23" right="0.26" top="0.32" bottom="0.28" header="0.2" footer="0.19"/>
  <pageSetup fitToHeight="1" fitToWidth="1" horizontalDpi="600" verticalDpi="600" orientation="portrait" scale="38" r:id="rId1"/>
  <headerFooter alignWithMargins="0">
    <oddHeader>&amp;CEU contribution to the GPEDC UNDP-OECD Joint-Support Team</oddHeader>
    <oddFooter>&amp;L&amp;"Times New Roman,Обычный"&amp;9 2014 - &amp;F - &amp;A&amp;R&amp;"Times New Roman,Обычный"&amp;9&amp;P</oddFooter>
  </headerFooter>
</worksheet>
</file>

<file path=xl/worksheets/sheet2.xml><?xml version="1.0" encoding="utf-8"?>
<worksheet xmlns="http://schemas.openxmlformats.org/spreadsheetml/2006/main" xmlns:r="http://schemas.openxmlformats.org/officeDocument/2006/relationships">
  <dimension ref="A1:D42"/>
  <sheetViews>
    <sheetView tabSelected="1" zoomScalePageLayoutView="0" workbookViewId="0" topLeftCell="A19">
      <selection activeCell="D45" sqref="D45"/>
    </sheetView>
  </sheetViews>
  <sheetFormatPr defaultColWidth="9.140625" defaultRowHeight="12.75"/>
  <cols>
    <col min="1" max="1" width="59.421875" style="0" customWidth="1"/>
    <col min="2" max="2" width="21.8515625" style="0" customWidth="1"/>
    <col min="3" max="3" width="10.140625" style="0" bestFit="1" customWidth="1"/>
    <col min="4" max="4" width="11.421875" style="0" bestFit="1" customWidth="1"/>
  </cols>
  <sheetData>
    <row r="1" spans="1:4" ht="15">
      <c r="A1" s="177" t="s">
        <v>74</v>
      </c>
      <c r="B1" s="178"/>
      <c r="C1" s="178"/>
      <c r="D1" s="178"/>
    </row>
    <row r="2" spans="1:4" ht="13.5" thickBot="1">
      <c r="A2" s="180"/>
      <c r="B2" s="178"/>
      <c r="C2" s="178"/>
      <c r="D2" s="178"/>
    </row>
    <row r="3" spans="1:4" ht="12.75">
      <c r="A3" s="181"/>
      <c r="B3" s="182"/>
      <c r="C3" s="183" t="s">
        <v>75</v>
      </c>
      <c r="D3" s="184" t="s">
        <v>76</v>
      </c>
    </row>
    <row r="4" spans="1:4" ht="27" thickBot="1">
      <c r="A4" s="185"/>
      <c r="B4" s="186"/>
      <c r="C4" s="187" t="s">
        <v>77</v>
      </c>
      <c r="D4" s="188" t="s">
        <v>78</v>
      </c>
    </row>
    <row r="5" spans="1:4" ht="13.5" thickBot="1">
      <c r="A5" s="189" t="s">
        <v>79</v>
      </c>
      <c r="B5" s="190"/>
      <c r="C5" s="191"/>
      <c r="D5" s="192"/>
    </row>
    <row r="6" spans="1:4" ht="12.75">
      <c r="A6" s="193"/>
      <c r="B6" s="194"/>
      <c r="C6" s="191"/>
      <c r="D6" s="192"/>
    </row>
    <row r="7" spans="1:4" ht="12.75">
      <c r="A7" s="195" t="s">
        <v>80</v>
      </c>
      <c r="B7" s="194"/>
      <c r="C7" s="228">
        <v>200000</v>
      </c>
      <c r="D7" s="192"/>
    </row>
    <row r="8" spans="1:4" ht="12.75">
      <c r="A8" s="193"/>
      <c r="B8" s="194"/>
      <c r="C8" s="191"/>
      <c r="D8" s="192"/>
    </row>
    <row r="9" spans="1:4" ht="13.5">
      <c r="A9" s="193" t="s">
        <v>81</v>
      </c>
      <c r="B9" s="197"/>
      <c r="C9" s="191"/>
      <c r="D9" s="192"/>
    </row>
    <row r="10" spans="1:4" ht="13.5" thickBot="1">
      <c r="A10" s="198" t="s">
        <v>82</v>
      </c>
      <c r="B10" s="199" t="s">
        <v>83</v>
      </c>
      <c r="C10" s="191"/>
      <c r="D10" s="192"/>
    </row>
    <row r="11" spans="1:4" ht="13.5" thickBot="1">
      <c r="A11" s="200"/>
      <c r="B11" s="201"/>
      <c r="C11" s="227">
        <f>SUM(C12:C21)</f>
        <v>5741944</v>
      </c>
      <c r="D11" s="225"/>
    </row>
    <row r="12" spans="1:4" ht="12.75">
      <c r="A12" s="200" t="s">
        <v>138</v>
      </c>
      <c r="B12" s="201"/>
      <c r="C12" s="226">
        <v>412410</v>
      </c>
      <c r="D12" s="192"/>
    </row>
    <row r="13" spans="1:4" ht="12.75">
      <c r="A13" s="200" t="s">
        <v>139</v>
      </c>
      <c r="B13" s="201"/>
      <c r="C13" s="196">
        <v>346375</v>
      </c>
      <c r="D13" s="192"/>
    </row>
    <row r="14" spans="1:4" ht="12.75">
      <c r="A14" s="200" t="s">
        <v>95</v>
      </c>
      <c r="B14" s="201"/>
      <c r="C14" s="196">
        <v>28569</v>
      </c>
      <c r="D14" s="192"/>
    </row>
    <row r="15" spans="1:4" ht="12.75">
      <c r="A15" s="200" t="s">
        <v>100</v>
      </c>
      <c r="B15" s="201"/>
      <c r="C15" s="196">
        <v>223020</v>
      </c>
      <c r="D15" s="192"/>
    </row>
    <row r="16" spans="1:4" ht="12.75">
      <c r="A16" s="200" t="s">
        <v>107</v>
      </c>
      <c r="B16" s="201"/>
      <c r="C16" s="196">
        <v>40525</v>
      </c>
      <c r="D16" s="192"/>
    </row>
    <row r="17" spans="1:4" ht="12.75">
      <c r="A17" s="200" t="s">
        <v>140</v>
      </c>
      <c r="B17" s="201"/>
      <c r="C17" s="226">
        <v>625500</v>
      </c>
      <c r="D17" s="192"/>
    </row>
    <row r="18" spans="1:4" ht="12.75">
      <c r="A18" s="200" t="s">
        <v>141</v>
      </c>
      <c r="B18" s="201"/>
      <c r="C18" s="226">
        <v>500000</v>
      </c>
      <c r="D18" s="192"/>
    </row>
    <row r="19" spans="1:4" ht="12.75">
      <c r="A19" s="200" t="s">
        <v>96</v>
      </c>
      <c r="B19" s="201"/>
      <c r="C19" s="226">
        <v>161400</v>
      </c>
      <c r="D19" s="192"/>
    </row>
    <row r="20" spans="1:4" ht="12.75">
      <c r="A20" s="200" t="s">
        <v>102</v>
      </c>
      <c r="B20" s="201"/>
      <c r="C20" s="226">
        <v>260745</v>
      </c>
      <c r="D20" s="192"/>
    </row>
    <row r="21" spans="1:4" ht="12.75">
      <c r="A21" s="200" t="s">
        <v>137</v>
      </c>
      <c r="B21" s="201"/>
      <c r="C21" s="226">
        <v>3143400</v>
      </c>
      <c r="D21" s="192"/>
    </row>
    <row r="22" spans="1:4" ht="12.75">
      <c r="A22" s="193"/>
      <c r="B22" s="194"/>
      <c r="C22" s="191"/>
      <c r="D22" s="192"/>
    </row>
    <row r="23" spans="1:4" ht="12.75">
      <c r="A23" s="193"/>
      <c r="B23" s="194"/>
      <c r="C23" s="191"/>
      <c r="D23" s="192"/>
    </row>
    <row r="24" spans="1:4" ht="12.75">
      <c r="A24" s="193" t="s">
        <v>84</v>
      </c>
      <c r="B24" s="194"/>
      <c r="C24" s="202">
        <v>0</v>
      </c>
      <c r="D24" s="192"/>
    </row>
    <row r="25" spans="1:4" ht="12.75">
      <c r="A25" s="193"/>
      <c r="B25" s="203"/>
      <c r="C25" s="191"/>
      <c r="D25" s="192"/>
    </row>
    <row r="26" spans="1:4" ht="12.75">
      <c r="A26" s="195" t="s">
        <v>85</v>
      </c>
      <c r="B26" s="216"/>
      <c r="C26" s="191"/>
      <c r="D26" s="192"/>
    </row>
    <row r="27" spans="1:4" ht="12.75">
      <c r="A27" s="193" t="s">
        <v>86</v>
      </c>
      <c r="B27" s="194"/>
      <c r="C27" s="202">
        <v>0</v>
      </c>
      <c r="D27" s="192"/>
    </row>
    <row r="28" spans="1:4" ht="12.75">
      <c r="A28" s="193"/>
      <c r="B28" s="194"/>
      <c r="C28" s="191"/>
      <c r="D28" s="192"/>
    </row>
    <row r="29" spans="1:4" ht="13.5" thickBot="1">
      <c r="A29" s="193" t="s">
        <v>87</v>
      </c>
      <c r="B29" s="194"/>
      <c r="C29" s="229">
        <f>SUM(C11)</f>
        <v>5741944</v>
      </c>
      <c r="D29" s="192"/>
    </row>
    <row r="30" spans="1:4" ht="13.5" thickBot="1">
      <c r="A30" s="220"/>
      <c r="B30" s="221"/>
      <c r="C30" s="217"/>
      <c r="D30" s="192"/>
    </row>
    <row r="31" spans="1:4" ht="13.5" thickBot="1">
      <c r="A31" s="218" t="s">
        <v>88</v>
      </c>
      <c r="B31" s="219"/>
      <c r="C31" s="196">
        <f>SUM(C29+C7)</f>
        <v>5941944</v>
      </c>
      <c r="D31" s="192"/>
    </row>
    <row r="32" spans="1:4" ht="13.5" thickBot="1">
      <c r="A32" s="193" t="s">
        <v>89</v>
      </c>
      <c r="B32" s="194"/>
      <c r="C32" s="191"/>
      <c r="D32" s="222">
        <f>SUM(C7/C31)</f>
        <v>0.033659017991418294</v>
      </c>
    </row>
    <row r="33" spans="1:4" ht="14.25" thickBot="1">
      <c r="A33" s="204"/>
      <c r="B33" s="205"/>
      <c r="C33" s="206"/>
      <c r="D33" s="207"/>
    </row>
    <row r="34" spans="1:4" ht="13.5">
      <c r="A34" s="208"/>
      <c r="B34" s="208"/>
      <c r="C34" s="208"/>
      <c r="D34" s="179"/>
    </row>
    <row r="35" spans="1:4" ht="13.5">
      <c r="A35" s="209"/>
      <c r="B35" s="210"/>
      <c r="C35" s="210"/>
      <c r="D35" s="179"/>
    </row>
    <row r="36" spans="1:4" ht="14.25">
      <c r="A36" s="211"/>
      <c r="B36" s="212"/>
      <c r="C36" s="212"/>
      <c r="D36" s="212"/>
    </row>
    <row r="37" spans="1:4" ht="13.5">
      <c r="A37" s="213"/>
      <c r="B37" s="210"/>
      <c r="C37" s="210"/>
      <c r="D37" s="179"/>
    </row>
    <row r="38" spans="1:4" ht="13.5">
      <c r="A38" s="179"/>
      <c r="B38" s="179"/>
      <c r="C38" s="179"/>
      <c r="D38" s="179"/>
    </row>
    <row r="39" spans="1:3" ht="14.25">
      <c r="A39" s="179"/>
      <c r="B39" s="214"/>
      <c r="C39" s="179"/>
    </row>
    <row r="40" spans="1:3" ht="13.5">
      <c r="A40" s="179"/>
      <c r="B40" s="215"/>
      <c r="C40" s="179"/>
    </row>
    <row r="41" spans="1:3" ht="13.5">
      <c r="A41" s="179"/>
      <c r="B41" s="215"/>
      <c r="C41" s="179"/>
    </row>
    <row r="42" spans="1:3" ht="13.5">
      <c r="A42" s="179"/>
      <c r="B42" s="179"/>
      <c r="C42" s="179"/>
    </row>
  </sheetData>
  <sheetProtection/>
  <printOptions/>
  <pageMargins left="0.17" right="0.33" top="0.68"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51"/>
  <sheetViews>
    <sheetView zoomScalePageLayoutView="0" workbookViewId="0" topLeftCell="A19">
      <selection activeCell="G35" sqref="G35"/>
    </sheetView>
  </sheetViews>
  <sheetFormatPr defaultColWidth="9.140625" defaultRowHeight="12.75"/>
  <cols>
    <col min="1" max="1" width="53.28125" style="0" customWidth="1"/>
    <col min="2" max="2" width="22.7109375" style="0" bestFit="1" customWidth="1"/>
    <col min="3" max="3" width="16.421875" style="0" bestFit="1" customWidth="1"/>
    <col min="4" max="4" width="11.421875" style="0" bestFit="1" customWidth="1"/>
    <col min="7" max="8" width="9.140625" style="0" bestFit="1" customWidth="1"/>
  </cols>
  <sheetData>
    <row r="1" spans="1:6" ht="15">
      <c r="A1" s="177" t="s">
        <v>74</v>
      </c>
      <c r="B1" s="178"/>
      <c r="C1" s="178"/>
      <c r="D1" s="178"/>
      <c r="E1" s="179"/>
      <c r="F1" s="179"/>
    </row>
    <row r="2" spans="1:6" ht="14.25" thickBot="1">
      <c r="A2" s="180"/>
      <c r="B2" s="178"/>
      <c r="C2" s="178"/>
      <c r="D2" s="178"/>
      <c r="E2" s="179"/>
      <c r="F2" s="179"/>
    </row>
    <row r="3" spans="1:6" ht="13.5">
      <c r="A3" s="181"/>
      <c r="B3" s="182"/>
      <c r="C3" s="183" t="s">
        <v>75</v>
      </c>
      <c r="D3" s="184" t="s">
        <v>76</v>
      </c>
      <c r="E3" s="179"/>
      <c r="F3" s="179"/>
    </row>
    <row r="4" spans="1:6" ht="27" thickBot="1">
      <c r="A4" s="185"/>
      <c r="B4" s="186"/>
      <c r="C4" s="187" t="s">
        <v>77</v>
      </c>
      <c r="D4" s="188" t="s">
        <v>78</v>
      </c>
      <c r="E4" s="179"/>
      <c r="F4" s="179"/>
    </row>
    <row r="5" spans="1:6" ht="14.25" thickBot="1">
      <c r="A5" s="189" t="s">
        <v>79</v>
      </c>
      <c r="B5" s="190"/>
      <c r="C5" s="191"/>
      <c r="D5" s="192"/>
      <c r="E5" s="179"/>
      <c r="F5" s="179"/>
    </row>
    <row r="6" spans="1:6" ht="13.5">
      <c r="A6" s="193"/>
      <c r="B6" s="194"/>
      <c r="C6" s="191"/>
      <c r="D6" s="192"/>
      <c r="E6" s="179"/>
      <c r="F6" s="179"/>
    </row>
    <row r="7" spans="1:6" ht="13.5">
      <c r="A7" s="195" t="s">
        <v>80</v>
      </c>
      <c r="B7" s="194"/>
      <c r="C7" s="228">
        <v>200000</v>
      </c>
      <c r="D7" s="192"/>
      <c r="E7" s="179"/>
      <c r="F7" s="179"/>
    </row>
    <row r="8" spans="1:6" ht="13.5">
      <c r="A8" s="193"/>
      <c r="B8" s="194"/>
      <c r="C8" s="191"/>
      <c r="D8" s="192"/>
      <c r="E8" s="179"/>
      <c r="F8" s="179"/>
    </row>
    <row r="9" spans="1:6" ht="13.5">
      <c r="A9" s="193" t="s">
        <v>81</v>
      </c>
      <c r="B9" s="197"/>
      <c r="C9" s="191"/>
      <c r="D9" s="192"/>
      <c r="E9" s="179"/>
      <c r="F9" s="179"/>
    </row>
    <row r="10" spans="1:6" ht="14.25" thickBot="1">
      <c r="A10" s="198" t="s">
        <v>82</v>
      </c>
      <c r="B10" s="199" t="s">
        <v>83</v>
      </c>
      <c r="C10" s="191"/>
      <c r="D10" s="192"/>
      <c r="E10" s="179"/>
      <c r="F10" s="179"/>
    </row>
    <row r="11" spans="1:6" ht="14.25" thickBot="1">
      <c r="A11" s="200"/>
      <c r="B11" s="201"/>
      <c r="C11" s="227">
        <f>SUM(C12:C30)</f>
        <v>9994026</v>
      </c>
      <c r="D11" s="225"/>
      <c r="E11" s="179"/>
      <c r="F11" s="223"/>
    </row>
    <row r="12" spans="1:6" ht="13.5">
      <c r="A12" s="200" t="s">
        <v>93</v>
      </c>
      <c r="B12" s="201"/>
      <c r="C12" s="226">
        <v>870000</v>
      </c>
      <c r="D12" s="192"/>
      <c r="E12" s="179"/>
      <c r="F12" s="223"/>
    </row>
    <row r="13" spans="1:6" ht="13.5">
      <c r="A13" s="200" t="s">
        <v>94</v>
      </c>
      <c r="B13" s="201"/>
      <c r="C13" s="196">
        <v>411447</v>
      </c>
      <c r="D13" s="192"/>
      <c r="E13" s="179"/>
      <c r="F13" s="223"/>
    </row>
    <row r="14" spans="1:6" ht="13.5">
      <c r="A14" s="200" t="s">
        <v>95</v>
      </c>
      <c r="B14" s="201"/>
      <c r="C14" s="196">
        <v>1080000</v>
      </c>
      <c r="D14" s="192"/>
      <c r="E14" s="179"/>
      <c r="F14" s="223"/>
    </row>
    <row r="15" spans="1:6" ht="13.5">
      <c r="A15" s="200" t="s">
        <v>96</v>
      </c>
      <c r="B15" s="201"/>
      <c r="C15" s="196">
        <v>180000</v>
      </c>
      <c r="D15" s="192"/>
      <c r="E15" s="179"/>
      <c r="F15" s="223"/>
    </row>
    <row r="16" spans="1:6" ht="13.5">
      <c r="A16" s="200" t="s">
        <v>97</v>
      </c>
      <c r="B16" s="201"/>
      <c r="C16" s="196">
        <v>650628</v>
      </c>
      <c r="D16" s="192"/>
      <c r="E16" s="179"/>
      <c r="F16" s="223"/>
    </row>
    <row r="17" spans="1:6" ht="13.5">
      <c r="A17" s="200" t="s">
        <v>98</v>
      </c>
      <c r="B17" s="201"/>
      <c r="C17" s="196">
        <v>168492</v>
      </c>
      <c r="D17" s="192"/>
      <c r="E17" s="179"/>
      <c r="F17" s="223"/>
    </row>
    <row r="18" spans="1:6" ht="13.5">
      <c r="A18" s="200" t="s">
        <v>99</v>
      </c>
      <c r="B18" s="201"/>
      <c r="C18" s="196">
        <v>518794</v>
      </c>
      <c r="D18" s="192"/>
      <c r="E18" s="179"/>
      <c r="F18" s="223"/>
    </row>
    <row r="19" spans="1:7" ht="13.5">
      <c r="A19" s="200" t="s">
        <v>100</v>
      </c>
      <c r="B19" s="201"/>
      <c r="C19" s="196">
        <v>500000</v>
      </c>
      <c r="D19" s="192"/>
      <c r="E19" s="179"/>
      <c r="F19" s="223"/>
      <c r="G19" s="224"/>
    </row>
    <row r="20" spans="1:6" ht="13.5">
      <c r="A20" s="200" t="s">
        <v>101</v>
      </c>
      <c r="B20" s="201"/>
      <c r="C20" s="196">
        <v>200000</v>
      </c>
      <c r="D20" s="192"/>
      <c r="E20" s="179"/>
      <c r="F20" s="223"/>
    </row>
    <row r="21" spans="1:6" ht="13.5">
      <c r="A21" s="200" t="s">
        <v>102</v>
      </c>
      <c r="B21" s="201"/>
      <c r="C21" s="196">
        <v>402313</v>
      </c>
      <c r="D21" s="192"/>
      <c r="E21" s="179"/>
      <c r="F21" s="179"/>
    </row>
    <row r="22" spans="1:6" ht="13.5">
      <c r="A22" s="200" t="s">
        <v>103</v>
      </c>
      <c r="B22" s="201"/>
      <c r="C22" s="196">
        <v>1599159</v>
      </c>
      <c r="D22" s="192"/>
      <c r="E22" s="179"/>
      <c r="F22" s="179"/>
    </row>
    <row r="23" spans="1:7" ht="13.5">
      <c r="A23" s="200" t="s">
        <v>104</v>
      </c>
      <c r="B23" s="201"/>
      <c r="C23" s="196">
        <v>1009528</v>
      </c>
      <c r="D23" s="192"/>
      <c r="E23" s="179"/>
      <c r="F23" s="179"/>
      <c r="G23" s="224"/>
    </row>
    <row r="24" spans="1:6" ht="13.5">
      <c r="A24" s="200" t="s">
        <v>105</v>
      </c>
      <c r="B24" s="201"/>
      <c r="C24" s="196">
        <v>50000</v>
      </c>
      <c r="D24" s="192"/>
      <c r="E24" s="179"/>
      <c r="F24" s="179"/>
    </row>
    <row r="25" spans="1:6" ht="13.5">
      <c r="A25" s="200" t="s">
        <v>106</v>
      </c>
      <c r="B25" s="201"/>
      <c r="C25" s="196">
        <v>10000</v>
      </c>
      <c r="D25" s="192"/>
      <c r="E25" s="179"/>
      <c r="F25" s="179"/>
    </row>
    <row r="26" spans="1:6" ht="13.5">
      <c r="A26" s="200" t="s">
        <v>107</v>
      </c>
      <c r="B26" s="201"/>
      <c r="C26" s="196">
        <v>300000</v>
      </c>
      <c r="D26" s="192"/>
      <c r="E26" s="179"/>
      <c r="F26" s="179"/>
    </row>
    <row r="27" spans="1:6" ht="13.5">
      <c r="A27" s="200" t="s">
        <v>108</v>
      </c>
      <c r="B27" s="201"/>
      <c r="C27" s="196">
        <v>526265</v>
      </c>
      <c r="D27" s="192"/>
      <c r="E27" s="179"/>
      <c r="F27" s="179"/>
    </row>
    <row r="28" spans="1:6" ht="13.5">
      <c r="A28" s="200" t="s">
        <v>109</v>
      </c>
      <c r="B28" s="201"/>
      <c r="C28" s="226">
        <v>54000</v>
      </c>
      <c r="D28" s="192"/>
      <c r="E28" s="179"/>
      <c r="F28" s="179"/>
    </row>
    <row r="29" spans="1:6" ht="13.5">
      <c r="A29" s="200" t="s">
        <v>110</v>
      </c>
      <c r="B29" s="201"/>
      <c r="C29" s="226">
        <v>117000</v>
      </c>
      <c r="D29" s="192"/>
      <c r="E29" s="179"/>
      <c r="F29" s="179"/>
    </row>
    <row r="30" spans="1:6" ht="13.5">
      <c r="A30" s="200" t="s">
        <v>92</v>
      </c>
      <c r="B30" s="201"/>
      <c r="C30" s="226">
        <v>1346400</v>
      </c>
      <c r="D30" s="192"/>
      <c r="E30" s="179"/>
      <c r="F30" s="179"/>
    </row>
    <row r="31" spans="1:8" ht="13.5">
      <c r="A31" s="193"/>
      <c r="B31" s="194"/>
      <c r="C31" s="191"/>
      <c r="D31" s="192"/>
      <c r="E31" s="179"/>
      <c r="F31" s="179"/>
      <c r="H31" s="224"/>
    </row>
    <row r="32" spans="1:6" ht="13.5">
      <c r="A32" s="193"/>
      <c r="B32" s="194"/>
      <c r="C32" s="191"/>
      <c r="D32" s="192"/>
      <c r="E32" s="179"/>
      <c r="F32" s="179"/>
    </row>
    <row r="33" spans="1:6" ht="13.5">
      <c r="A33" s="193" t="s">
        <v>84</v>
      </c>
      <c r="B33" s="194"/>
      <c r="C33" s="202">
        <v>0</v>
      </c>
      <c r="D33" s="192"/>
      <c r="E33" s="179"/>
      <c r="F33" s="179"/>
    </row>
    <row r="34" spans="1:6" ht="13.5">
      <c r="A34" s="193"/>
      <c r="B34" s="203"/>
      <c r="C34" s="191"/>
      <c r="D34" s="192"/>
      <c r="E34" s="179"/>
      <c r="F34" s="179"/>
    </row>
    <row r="35" spans="1:8" ht="13.5">
      <c r="A35" s="195" t="s">
        <v>85</v>
      </c>
      <c r="B35" s="216"/>
      <c r="C35" s="191"/>
      <c r="D35" s="192"/>
      <c r="E35" s="179"/>
      <c r="F35" s="179"/>
      <c r="H35" s="224"/>
    </row>
    <row r="36" spans="1:6" ht="13.5">
      <c r="A36" s="193" t="s">
        <v>86</v>
      </c>
      <c r="B36" s="194"/>
      <c r="C36" s="202">
        <v>0</v>
      </c>
      <c r="D36" s="192"/>
      <c r="E36" s="179"/>
      <c r="F36" s="179"/>
    </row>
    <row r="37" spans="1:6" ht="13.5">
      <c r="A37" s="193"/>
      <c r="B37" s="194"/>
      <c r="C37" s="191"/>
      <c r="D37" s="192"/>
      <c r="E37" s="179"/>
      <c r="F37" s="179"/>
    </row>
    <row r="38" spans="1:7" ht="14.25" thickBot="1">
      <c r="A38" s="193" t="s">
        <v>87</v>
      </c>
      <c r="B38" s="194"/>
      <c r="C38" s="229">
        <f>SUM(C7+C11)</f>
        <v>10194026</v>
      </c>
      <c r="D38" s="192"/>
      <c r="E38" s="179"/>
      <c r="F38" s="179"/>
      <c r="G38" s="224"/>
    </row>
    <row r="39" spans="1:6" ht="14.25" thickBot="1">
      <c r="A39" s="220"/>
      <c r="B39" s="221"/>
      <c r="C39" s="217"/>
      <c r="D39" s="192"/>
      <c r="E39" s="179"/>
      <c r="F39" s="179"/>
    </row>
    <row r="40" spans="1:6" ht="14.25" thickBot="1">
      <c r="A40" s="218" t="s">
        <v>88</v>
      </c>
      <c r="B40" s="219"/>
      <c r="C40" s="196">
        <v>10194026</v>
      </c>
      <c r="D40" s="192"/>
      <c r="E40" s="179"/>
      <c r="F40" s="179"/>
    </row>
    <row r="41" spans="1:6" ht="14.25" thickBot="1">
      <c r="A41" s="193" t="s">
        <v>89</v>
      </c>
      <c r="B41" s="194"/>
      <c r="C41" s="191"/>
      <c r="D41" s="222">
        <f>SUM(C7/C40)</f>
        <v>0.019619333911842094</v>
      </c>
      <c r="E41" s="179"/>
      <c r="F41" s="179"/>
    </row>
    <row r="42" spans="1:6" ht="14.25" thickBot="1">
      <c r="A42" s="204"/>
      <c r="B42" s="205"/>
      <c r="C42" s="206"/>
      <c r="D42" s="207"/>
      <c r="E42" s="179"/>
      <c r="F42" s="179"/>
    </row>
    <row r="43" spans="1:6" ht="13.5">
      <c r="A43" s="208"/>
      <c r="B43" s="208"/>
      <c r="C43" s="208"/>
      <c r="D43" s="179"/>
      <c r="E43" s="179"/>
      <c r="F43" s="179"/>
    </row>
    <row r="44" spans="1:6" ht="13.5">
      <c r="A44" s="209"/>
      <c r="B44" s="210"/>
      <c r="C44" s="210"/>
      <c r="D44" s="179"/>
      <c r="E44" s="179"/>
      <c r="F44" s="179"/>
    </row>
    <row r="45" spans="1:6" ht="14.25">
      <c r="A45" s="211"/>
      <c r="B45" s="212"/>
      <c r="C45" s="212"/>
      <c r="D45" s="212"/>
      <c r="E45" s="212"/>
      <c r="F45" s="212"/>
    </row>
    <row r="46" spans="1:6" ht="13.5">
      <c r="A46" s="213"/>
      <c r="B46" s="210"/>
      <c r="C46" s="210"/>
      <c r="D46" s="179"/>
      <c r="E46" s="179"/>
      <c r="F46" s="179"/>
    </row>
    <row r="47" spans="1:6" ht="13.5">
      <c r="A47" s="179"/>
      <c r="B47" s="179"/>
      <c r="C47" s="179"/>
      <c r="D47" s="179"/>
      <c r="E47" s="179"/>
      <c r="F47" s="179"/>
    </row>
    <row r="48" spans="1:3" ht="14.25">
      <c r="A48" s="179"/>
      <c r="B48" s="214" t="s">
        <v>90</v>
      </c>
      <c r="C48" s="179"/>
    </row>
    <row r="49" spans="1:3" ht="13.5">
      <c r="A49" s="179"/>
      <c r="B49" s="215"/>
      <c r="C49" s="179"/>
    </row>
    <row r="50" spans="1:3" ht="13.5">
      <c r="A50" s="179"/>
      <c r="B50" s="215" t="s">
        <v>91</v>
      </c>
      <c r="C50" s="179"/>
    </row>
    <row r="51" spans="1:3" ht="13.5">
      <c r="A51" s="179"/>
      <c r="B51" s="179"/>
      <c r="C51" s="179"/>
    </row>
  </sheetData>
  <sheetProtection/>
  <printOptions/>
  <pageMargins left="0.17" right="0.16" top="0.58" bottom="0.46"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torreiv</dc:creator>
  <cp:keywords/>
  <dc:description/>
  <cp:lastModifiedBy>User</cp:lastModifiedBy>
  <cp:lastPrinted>2016-09-30T20:44:31Z</cp:lastPrinted>
  <dcterms:created xsi:type="dcterms:W3CDTF">2005-06-24T09:18:28Z</dcterms:created>
  <dcterms:modified xsi:type="dcterms:W3CDTF">2016-09-30T20:44:36Z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English|7f98b732-4b5b-4b70-ba90-a0eff09b5d2d</vt:lpwstr>
  </property>
  <property fmtid="{D5CDD505-2E9C-101B-9397-08002B2CF9AE}" pid="4" name="o4086b1782a74105bb5269035bccc8">
    <vt:lpwstr>Draft|121d40a5-e62e-4d42-82e4-d6d12003de0a</vt:lpwstr>
  </property>
  <property fmtid="{D5CDD505-2E9C-101B-9397-08002B2CF9AE}" pid="5" name="TaxCatchA">
    <vt:lpwstr>1399;#H70|b0ac53eb-f76d-4258-ac4d-b117a4413a1f;#1111;#Donor Report|632012e1-2edc-436c-bf11-0ed9e79cd8fe;#1;#English|7f98b732-4b5b-4b70-ba90-a0eff09b5d2d;#763;#Draft|121d40a5-e62e-4d42-82e4-d6d12003de0a</vt:lpwstr>
  </property>
  <property fmtid="{D5CDD505-2E9C-101B-9397-08002B2CF9AE}" pid="6" name="UNDPPublishedDa">
    <vt:lpwstr>2016-10-28T14:00:00Z</vt:lpwstr>
  </property>
  <property fmtid="{D5CDD505-2E9C-101B-9397-08002B2CF9AE}" pid="7" name="UNDPPOPPFunctionalAr">
    <vt:lpwstr>Programme and Project</vt:lpwstr>
  </property>
  <property fmtid="{D5CDD505-2E9C-101B-9397-08002B2CF9AE}" pid="8" name="UN Languag">
    <vt:lpwstr>1;#English|7f98b732-4b5b-4b70-ba90-a0eff09b5d2d</vt:lpwstr>
  </property>
  <property fmtid="{D5CDD505-2E9C-101B-9397-08002B2CF9AE}" pid="9" name="UndpClassificationLev">
    <vt:lpwstr>Public</vt:lpwstr>
  </property>
  <property fmtid="{D5CDD505-2E9C-101B-9397-08002B2CF9AE}" pid="10" name="PDC Document Catego">
    <vt:lpwstr>Project</vt:lpwstr>
  </property>
  <property fmtid="{D5CDD505-2E9C-101B-9397-08002B2CF9AE}" pid="11" name="Atlas Document Stat">
    <vt:lpwstr>763;#Draft|121d40a5-e62e-4d42-82e4-d6d12003de0a</vt:lpwstr>
  </property>
  <property fmtid="{D5CDD505-2E9C-101B-9397-08002B2CF9AE}" pid="12" name="_dlc_Doc">
    <vt:lpwstr>ATLASPDC-4-54458</vt:lpwstr>
  </property>
  <property fmtid="{D5CDD505-2E9C-101B-9397-08002B2CF9AE}" pid="13" name="_dlc_DocIdItemGu">
    <vt:lpwstr>34b9fc0c-a4c2-40a4-b3b3-e86d6389df5a</vt:lpwstr>
  </property>
  <property fmtid="{D5CDD505-2E9C-101B-9397-08002B2CF9AE}" pid="14" name="_dlc_DocIdU">
    <vt:lpwstr>https://info.undp.org/docs/pdc/_layouts/DocIdRedir.aspx?ID=ATLASPDC-4-54458, ATLASPDC-4-54458</vt:lpwstr>
  </property>
  <property fmtid="{D5CDD505-2E9C-101B-9397-08002B2CF9AE}" pid="15" name="UNDPCount">
    <vt:lpwstr/>
  </property>
  <property fmtid="{D5CDD505-2E9C-101B-9397-08002B2CF9AE}" pid="16" name="UndpDocStat">
    <vt:lpwstr>Draft</vt:lpwstr>
  </property>
  <property fmtid="{D5CDD505-2E9C-101B-9397-08002B2CF9AE}" pid="17" name="Atlas Document Ty">
    <vt:lpwstr>1111;#Donor Report|632012e1-2edc-436c-bf11-0ed9e79cd8fe</vt:lpwstr>
  </property>
  <property fmtid="{D5CDD505-2E9C-101B-9397-08002B2CF9AE}" pid="18" name="UNDPCountryTaxHTFiel">
    <vt:lpwstr/>
  </property>
  <property fmtid="{D5CDD505-2E9C-101B-9397-08002B2CF9AE}" pid="19" name="UNDPFocusAreasTaxHTFiel">
    <vt:lpwstr/>
  </property>
  <property fmtid="{D5CDD505-2E9C-101B-9397-08002B2CF9AE}" pid="20" name="gc6531b704974d528487414686b72f">
    <vt:lpwstr>H70|b0ac53eb-f76d-4258-ac4d-b117a4413a1f</vt:lpwstr>
  </property>
  <property fmtid="{D5CDD505-2E9C-101B-9397-08002B2CF9AE}" pid="21" name="Operating Uni">
    <vt:lpwstr>1399;#H70|b0ac53eb-f76d-4258-ac4d-b117a4413a1f</vt:lpwstr>
  </property>
  <property fmtid="{D5CDD505-2E9C-101B-9397-08002B2CF9AE}" pid="22" name="UndpOUCo">
    <vt:lpwstr/>
  </property>
  <property fmtid="{D5CDD505-2E9C-101B-9397-08002B2CF9AE}" pid="23" name="idff2b682fce4d0680503cd9036a32">
    <vt:lpwstr>Donor Report|632012e1-2edc-436c-bf11-0ed9e79cd8fe</vt:lpwstr>
  </property>
  <property fmtid="{D5CDD505-2E9C-101B-9397-08002B2CF9AE}" pid="24" name="UNDPFocusAre">
    <vt:lpwstr/>
  </property>
  <property fmtid="{D5CDD505-2E9C-101B-9397-08002B2CF9AE}" pid="25" name="Outcom">
    <vt:lpwstr>00062772</vt:lpwstr>
  </property>
  <property fmtid="{D5CDD505-2E9C-101B-9397-08002B2CF9AE}" pid="26" name="UndpProject">
    <vt:lpwstr>00050716</vt:lpwstr>
  </property>
  <property fmtid="{D5CDD505-2E9C-101B-9397-08002B2CF9AE}" pid="27" name="_Publish">
    <vt:lpwstr/>
  </property>
  <property fmtid="{D5CDD505-2E9C-101B-9397-08002B2CF9AE}" pid="28" name="Project Numb">
    <vt:lpwstr/>
  </property>
  <property fmtid="{D5CDD505-2E9C-101B-9397-08002B2CF9AE}" pid="29" name="UndpDocType">
    <vt:lpwstr/>
  </property>
  <property fmtid="{D5CDD505-2E9C-101B-9397-08002B2CF9AE}" pid="30" name="U">
    <vt:lpwstr/>
  </property>
  <property fmtid="{D5CDD505-2E9C-101B-9397-08002B2CF9AE}" pid="31" name="b6db62fdefd74bd188b0c1cc54de5b">
    <vt:lpwstr/>
  </property>
  <property fmtid="{D5CDD505-2E9C-101B-9397-08002B2CF9AE}" pid="32" name="UndpDoc">
    <vt:lpwstr/>
  </property>
  <property fmtid="{D5CDD505-2E9C-101B-9397-08002B2CF9AE}" pid="33" name="Un">
    <vt:lpwstr/>
  </property>
  <property fmtid="{D5CDD505-2E9C-101B-9397-08002B2CF9AE}" pid="34" name="UnitTaxHTFiel">
    <vt:lpwstr/>
  </property>
  <property fmtid="{D5CDD505-2E9C-101B-9397-08002B2CF9AE}" pid="35" name="Project Manag">
    <vt:lpwstr/>
  </property>
  <property fmtid="{D5CDD505-2E9C-101B-9397-08002B2CF9AE}" pid="36" name="UndpIsTempla">
    <vt:lpwstr>No</vt:lpwstr>
  </property>
  <property fmtid="{D5CDD505-2E9C-101B-9397-08002B2CF9AE}" pid="37" name="UNDPDocumentCatego">
    <vt:lpwstr/>
  </property>
  <property fmtid="{D5CDD505-2E9C-101B-9397-08002B2CF9AE}" pid="38" name="UNDPDocumentCategoryTaxHTFiel">
    <vt:lpwstr/>
  </property>
  <property fmtid="{D5CDD505-2E9C-101B-9397-08002B2CF9AE}" pid="39" name="UNDPSumma">
    <vt:lpwstr/>
  </property>
  <property fmtid="{D5CDD505-2E9C-101B-9397-08002B2CF9AE}" pid="40" name="UndpDocForm">
    <vt:lpwstr/>
  </property>
  <property fmtid="{D5CDD505-2E9C-101B-9397-08002B2CF9AE}" pid="41" name="UndpDocTypeMMTaxHTFiel">
    <vt:lpwstr/>
  </property>
  <property fmtid="{D5CDD505-2E9C-101B-9397-08002B2CF9AE}" pid="42" name="DocumentSetDescripti">
    <vt:lpwstr/>
  </property>
  <property fmtid="{D5CDD505-2E9C-101B-9397-08002B2CF9AE}" pid="43" name="UndpUnit">
    <vt:lpwstr/>
  </property>
  <property fmtid="{D5CDD505-2E9C-101B-9397-08002B2CF9AE}" pid="44" name="c4e2ab2cc9354bbf9064eeb465a566">
    <vt:lpwstr/>
  </property>
  <property fmtid="{D5CDD505-2E9C-101B-9397-08002B2CF9AE}" pid="45" name="eRegFilingCode">
    <vt:lpwstr/>
  </property>
  <property fmtid="{D5CDD505-2E9C-101B-9397-08002B2CF9AE}" pid="46" name="display_urn:schemas-microsoft-com:office:office#Edit">
    <vt:lpwstr>Lia Shelegia</vt:lpwstr>
  </property>
  <property fmtid="{D5CDD505-2E9C-101B-9397-08002B2CF9AE}" pid="47" name="display_urn:schemas-microsoft-com:office:office#Auth">
    <vt:lpwstr>Lia Shelegia</vt:lpwstr>
  </property>
</Properties>
</file>